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Cyprien\CloudStation\Company\Website\"/>
    </mc:Choice>
  </mc:AlternateContent>
  <bookViews>
    <workbookView xWindow="360" yWindow="435" windowWidth="14895" windowHeight="8475"/>
  </bookViews>
  <sheets>
    <sheet name="Coordination" sheetId="29" r:id="rId1"/>
    <sheet name="Interpolated curves" sheetId="27" r:id="rId2"/>
    <sheet name="1546 Curves" sheetId="12" r:id="rId3"/>
    <sheet name="Trigger levels" sheetId="28" r:id="rId4"/>
    <sheet name="Version" sheetId="30" r:id="rId5"/>
  </sheets>
  <definedNames>
    <definedName name="_h1">Coordination!$C$8</definedName>
    <definedName name="_path">Coordination!$C$4</definedName>
  </definedNames>
  <calcPr calcId="152511"/>
</workbook>
</file>

<file path=xl/calcChain.xml><?xml version="1.0" encoding="utf-8"?>
<calcChain xmlns="http://schemas.openxmlformats.org/spreadsheetml/2006/main">
  <c r="I11" i="27" l="1"/>
  <c r="M13" i="27"/>
  <c r="K16" i="27"/>
  <c r="I19" i="27"/>
  <c r="M21" i="27"/>
  <c r="K24" i="27"/>
  <c r="I27" i="27"/>
  <c r="M29" i="27"/>
  <c r="K32" i="27"/>
  <c r="I35" i="27"/>
  <c r="M37" i="27"/>
  <c r="K40" i="27"/>
  <c r="I43" i="27"/>
  <c r="M45" i="27"/>
  <c r="K48" i="27"/>
  <c r="I51" i="27"/>
  <c r="M53" i="27"/>
  <c r="K56" i="27"/>
  <c r="I59" i="27"/>
  <c r="M61" i="27"/>
  <c r="K64" i="27"/>
  <c r="I67" i="27"/>
  <c r="M69" i="27"/>
  <c r="K72" i="27"/>
  <c r="I75" i="27"/>
  <c r="M77" i="27"/>
  <c r="K80" i="27"/>
  <c r="I83" i="27"/>
  <c r="M85" i="27"/>
  <c r="C10" i="27"/>
  <c r="H10" i="27"/>
  <c r="D10" i="27"/>
  <c r="E10" i="27"/>
  <c r="K10" i="27"/>
  <c r="F10" i="27"/>
  <c r="C11" i="27"/>
  <c r="H11" i="27"/>
  <c r="D11" i="27"/>
  <c r="E11" i="27"/>
  <c r="K11" i="27"/>
  <c r="F11" i="27"/>
  <c r="C12" i="27"/>
  <c r="H12" i="27"/>
  <c r="D12" i="27"/>
  <c r="E12" i="27"/>
  <c r="K12" i="27"/>
  <c r="F12" i="27"/>
  <c r="C13" i="27"/>
  <c r="H13" i="27"/>
  <c r="D13" i="27"/>
  <c r="E13" i="27"/>
  <c r="K13" i="27"/>
  <c r="F13" i="27"/>
  <c r="C14" i="27"/>
  <c r="I14" i="27"/>
  <c r="D14" i="27"/>
  <c r="E14" i="27"/>
  <c r="K14" i="27"/>
  <c r="F14" i="27"/>
  <c r="C15" i="27"/>
  <c r="H15" i="27"/>
  <c r="D15" i="27"/>
  <c r="E15" i="27"/>
  <c r="K15" i="27"/>
  <c r="F15" i="27"/>
  <c r="C16" i="27"/>
  <c r="H16" i="27"/>
  <c r="O16" i="27"/>
  <c r="D16" i="27"/>
  <c r="E16" i="27"/>
  <c r="M16" i="27"/>
  <c r="F16" i="27"/>
  <c r="C17" i="27"/>
  <c r="H17" i="27"/>
  <c r="D17" i="27"/>
  <c r="E17" i="27"/>
  <c r="K17" i="27"/>
  <c r="F17" i="27"/>
  <c r="C18" i="27"/>
  <c r="H18" i="27"/>
  <c r="D18" i="27"/>
  <c r="E18" i="27"/>
  <c r="K18" i="27"/>
  <c r="F18" i="27"/>
  <c r="C19" i="27"/>
  <c r="H19" i="27"/>
  <c r="D19" i="27"/>
  <c r="E19" i="27"/>
  <c r="K19" i="27"/>
  <c r="F19" i="27"/>
  <c r="C20" i="27"/>
  <c r="H20" i="27"/>
  <c r="D20" i="27"/>
  <c r="E20" i="27"/>
  <c r="K20" i="27"/>
  <c r="F20" i="27"/>
  <c r="C21" i="27"/>
  <c r="H21" i="27"/>
  <c r="D21" i="27"/>
  <c r="E21" i="27"/>
  <c r="K21" i="27"/>
  <c r="F21" i="27"/>
  <c r="C22" i="27"/>
  <c r="I22" i="27"/>
  <c r="D22" i="27"/>
  <c r="E22" i="27"/>
  <c r="K22" i="27"/>
  <c r="F22" i="27"/>
  <c r="C23" i="27"/>
  <c r="H23" i="27"/>
  <c r="D23" i="27"/>
  <c r="E23" i="27"/>
  <c r="K23" i="27"/>
  <c r="F23" i="27"/>
  <c r="C24" i="27"/>
  <c r="H24" i="27"/>
  <c r="O24" i="27"/>
  <c r="D24" i="27"/>
  <c r="E24" i="27"/>
  <c r="M24" i="27"/>
  <c r="F24" i="27"/>
  <c r="C25" i="27"/>
  <c r="H25" i="27"/>
  <c r="D25" i="27"/>
  <c r="E25" i="27"/>
  <c r="K25" i="27"/>
  <c r="F25" i="27"/>
  <c r="C26" i="27"/>
  <c r="H26" i="27"/>
  <c r="O26" i="27"/>
  <c r="D26" i="27"/>
  <c r="E26" i="27"/>
  <c r="K26" i="27"/>
  <c r="F26" i="27"/>
  <c r="C27" i="27"/>
  <c r="H27" i="27"/>
  <c r="D27" i="27"/>
  <c r="E27" i="27"/>
  <c r="K27" i="27"/>
  <c r="F27" i="27"/>
  <c r="C28" i="27"/>
  <c r="H28" i="27"/>
  <c r="O28" i="27"/>
  <c r="D28" i="27"/>
  <c r="E28" i="27"/>
  <c r="K28" i="27"/>
  <c r="F28" i="27"/>
  <c r="C29" i="27"/>
  <c r="H29" i="27"/>
  <c r="D29" i="27"/>
  <c r="E29" i="27"/>
  <c r="K29" i="27"/>
  <c r="F29" i="27"/>
  <c r="C30" i="27"/>
  <c r="I30" i="27"/>
  <c r="D30" i="27"/>
  <c r="E30" i="27"/>
  <c r="K30" i="27"/>
  <c r="F30" i="27"/>
  <c r="C31" i="27"/>
  <c r="H31" i="27"/>
  <c r="D31" i="27"/>
  <c r="E31" i="27"/>
  <c r="K31" i="27"/>
  <c r="F31" i="27"/>
  <c r="C32" i="27"/>
  <c r="H32" i="27"/>
  <c r="O32" i="27"/>
  <c r="D32" i="27"/>
  <c r="E32" i="27"/>
  <c r="M32" i="27"/>
  <c r="F32" i="27"/>
  <c r="C33" i="27"/>
  <c r="H33" i="27"/>
  <c r="D33" i="27"/>
  <c r="E33" i="27"/>
  <c r="K33" i="27"/>
  <c r="F33" i="27"/>
  <c r="C34" i="27"/>
  <c r="H34" i="27"/>
  <c r="D34" i="27"/>
  <c r="E34" i="27"/>
  <c r="K34" i="27"/>
  <c r="F34" i="27"/>
  <c r="C35" i="27"/>
  <c r="H35" i="27"/>
  <c r="D35" i="27"/>
  <c r="E35" i="27"/>
  <c r="K35" i="27"/>
  <c r="F35" i="27"/>
  <c r="C36" i="27"/>
  <c r="H36" i="27"/>
  <c r="O36" i="27"/>
  <c r="D36" i="27"/>
  <c r="E36" i="27"/>
  <c r="K36" i="27"/>
  <c r="F36" i="27"/>
  <c r="C37" i="27"/>
  <c r="H37" i="27"/>
  <c r="D37" i="27"/>
  <c r="E37" i="27"/>
  <c r="K37" i="27"/>
  <c r="F37" i="27"/>
  <c r="C38" i="27"/>
  <c r="I38" i="27"/>
  <c r="D38" i="27"/>
  <c r="E38" i="27"/>
  <c r="K38" i="27"/>
  <c r="F38" i="27"/>
  <c r="C39" i="27"/>
  <c r="H39" i="27"/>
  <c r="D39" i="27"/>
  <c r="E39" i="27"/>
  <c r="K39" i="27"/>
  <c r="F39" i="27"/>
  <c r="C40" i="27"/>
  <c r="H40" i="27"/>
  <c r="O40" i="27"/>
  <c r="D40" i="27"/>
  <c r="E40" i="27"/>
  <c r="M40" i="27"/>
  <c r="F40" i="27"/>
  <c r="C41" i="27"/>
  <c r="H41" i="27"/>
  <c r="D41" i="27"/>
  <c r="E41" i="27"/>
  <c r="K41" i="27"/>
  <c r="F41" i="27"/>
  <c r="C42" i="27"/>
  <c r="H42" i="27"/>
  <c r="D42" i="27"/>
  <c r="E42" i="27"/>
  <c r="K42" i="27"/>
  <c r="F42" i="27"/>
  <c r="C43" i="27"/>
  <c r="H43" i="27"/>
  <c r="D43" i="27"/>
  <c r="E43" i="27"/>
  <c r="K43" i="27"/>
  <c r="F43" i="27"/>
  <c r="C44" i="27"/>
  <c r="H44" i="27"/>
  <c r="O44" i="27"/>
  <c r="D44" i="27"/>
  <c r="E44" i="27"/>
  <c r="K44" i="27"/>
  <c r="F44" i="27"/>
  <c r="C45" i="27"/>
  <c r="H45" i="27"/>
  <c r="D45" i="27"/>
  <c r="E45" i="27"/>
  <c r="K45" i="27"/>
  <c r="F45" i="27"/>
  <c r="C46" i="27"/>
  <c r="I46" i="27"/>
  <c r="D46" i="27"/>
  <c r="E46" i="27"/>
  <c r="K46" i="27"/>
  <c r="F46" i="27"/>
  <c r="C47" i="27"/>
  <c r="H47" i="27"/>
  <c r="D47" i="27"/>
  <c r="E47" i="27"/>
  <c r="K47" i="27"/>
  <c r="F47" i="27"/>
  <c r="C48" i="27"/>
  <c r="H48" i="27"/>
  <c r="O48" i="27"/>
  <c r="D48" i="27"/>
  <c r="E48" i="27"/>
  <c r="M48" i="27"/>
  <c r="F48" i="27"/>
  <c r="C49" i="27"/>
  <c r="H49" i="27"/>
  <c r="D49" i="27"/>
  <c r="E49" i="27"/>
  <c r="K49" i="27"/>
  <c r="F49" i="27"/>
  <c r="C50" i="27"/>
  <c r="H50" i="27"/>
  <c r="O50" i="27"/>
  <c r="D50" i="27"/>
  <c r="E50" i="27"/>
  <c r="K50" i="27"/>
  <c r="F50" i="27"/>
  <c r="C51" i="27"/>
  <c r="H51" i="27"/>
  <c r="D51" i="27"/>
  <c r="E51" i="27"/>
  <c r="K51" i="27"/>
  <c r="F51" i="27"/>
  <c r="C52" i="27"/>
  <c r="H52" i="27"/>
  <c r="O52" i="27"/>
  <c r="D52" i="27"/>
  <c r="E52" i="27"/>
  <c r="K52" i="27"/>
  <c r="F52" i="27"/>
  <c r="C53" i="27"/>
  <c r="H53" i="27"/>
  <c r="D53" i="27"/>
  <c r="E53" i="27"/>
  <c r="K53" i="27"/>
  <c r="F53" i="27"/>
  <c r="C54" i="27"/>
  <c r="I54" i="27"/>
  <c r="D54" i="27"/>
  <c r="E54" i="27"/>
  <c r="K54" i="27"/>
  <c r="F54" i="27"/>
  <c r="C55" i="27"/>
  <c r="H55" i="27"/>
  <c r="D55" i="27"/>
  <c r="E55" i="27"/>
  <c r="K55" i="27"/>
  <c r="F55" i="27"/>
  <c r="C56" i="27"/>
  <c r="H56" i="27"/>
  <c r="O56" i="27"/>
  <c r="D56" i="27"/>
  <c r="E56" i="27"/>
  <c r="M56" i="27"/>
  <c r="F56" i="27"/>
  <c r="C57" i="27"/>
  <c r="H57" i="27"/>
  <c r="D57" i="27"/>
  <c r="E57" i="27"/>
  <c r="K57" i="27"/>
  <c r="F57" i="27"/>
  <c r="C58" i="27"/>
  <c r="H58" i="27"/>
  <c r="O58" i="27"/>
  <c r="D58" i="27"/>
  <c r="E58" i="27"/>
  <c r="K58" i="27"/>
  <c r="F58" i="27"/>
  <c r="C59" i="27"/>
  <c r="H59" i="27"/>
  <c r="D59" i="27"/>
  <c r="E59" i="27"/>
  <c r="K59" i="27"/>
  <c r="F59" i="27"/>
  <c r="C60" i="27"/>
  <c r="H60" i="27"/>
  <c r="O60" i="27"/>
  <c r="D60" i="27"/>
  <c r="E60" i="27"/>
  <c r="K60" i="27"/>
  <c r="F60" i="27"/>
  <c r="C61" i="27"/>
  <c r="H61" i="27"/>
  <c r="D61" i="27"/>
  <c r="E61" i="27"/>
  <c r="K61" i="27"/>
  <c r="F61" i="27"/>
  <c r="C62" i="27"/>
  <c r="I62" i="27"/>
  <c r="D62" i="27"/>
  <c r="E62" i="27"/>
  <c r="K62" i="27"/>
  <c r="F62" i="27"/>
  <c r="C63" i="27"/>
  <c r="H63" i="27"/>
  <c r="D63" i="27"/>
  <c r="E63" i="27"/>
  <c r="K63" i="27"/>
  <c r="F63" i="27"/>
  <c r="C64" i="27"/>
  <c r="H64" i="27"/>
  <c r="O64" i="27"/>
  <c r="D64" i="27"/>
  <c r="E64" i="27"/>
  <c r="M64" i="27"/>
  <c r="F64" i="27"/>
  <c r="C65" i="27"/>
  <c r="H65" i="27"/>
  <c r="D65" i="27"/>
  <c r="E65" i="27"/>
  <c r="K65" i="27"/>
  <c r="F65" i="27"/>
  <c r="C66" i="27"/>
  <c r="H66" i="27"/>
  <c r="O66" i="27"/>
  <c r="D66" i="27"/>
  <c r="E66" i="27"/>
  <c r="K66" i="27"/>
  <c r="F66" i="27"/>
  <c r="C67" i="27"/>
  <c r="H67" i="27"/>
  <c r="D67" i="27"/>
  <c r="E67" i="27"/>
  <c r="K67" i="27"/>
  <c r="F67" i="27"/>
  <c r="C68" i="27"/>
  <c r="H68" i="27"/>
  <c r="O68" i="27"/>
  <c r="D68" i="27"/>
  <c r="E68" i="27"/>
  <c r="K68" i="27"/>
  <c r="F68" i="27"/>
  <c r="C69" i="27"/>
  <c r="H69" i="27"/>
  <c r="D69" i="27"/>
  <c r="E69" i="27"/>
  <c r="K69" i="27"/>
  <c r="F69" i="27"/>
  <c r="C70" i="27"/>
  <c r="I70" i="27"/>
  <c r="D70" i="27"/>
  <c r="E70" i="27"/>
  <c r="K70" i="27"/>
  <c r="F70" i="27"/>
  <c r="C71" i="27"/>
  <c r="H71" i="27"/>
  <c r="D71" i="27"/>
  <c r="E71" i="27"/>
  <c r="K71" i="27"/>
  <c r="F71" i="27"/>
  <c r="C72" i="27"/>
  <c r="H72" i="27"/>
  <c r="O72" i="27"/>
  <c r="D72" i="27"/>
  <c r="E72" i="27"/>
  <c r="M72" i="27"/>
  <c r="F72" i="27"/>
  <c r="C73" i="27"/>
  <c r="H73" i="27"/>
  <c r="D73" i="27"/>
  <c r="E73" i="27"/>
  <c r="K73" i="27"/>
  <c r="F73" i="27"/>
  <c r="C74" i="27"/>
  <c r="H74" i="27"/>
  <c r="O74" i="27"/>
  <c r="D74" i="27"/>
  <c r="E74" i="27"/>
  <c r="K74" i="27"/>
  <c r="F74" i="27"/>
  <c r="C75" i="27"/>
  <c r="H75" i="27"/>
  <c r="D75" i="27"/>
  <c r="E75" i="27"/>
  <c r="K75" i="27"/>
  <c r="F75" i="27"/>
  <c r="C76" i="27"/>
  <c r="H76" i="27"/>
  <c r="O76" i="27"/>
  <c r="D76" i="27"/>
  <c r="E76" i="27"/>
  <c r="K76" i="27"/>
  <c r="F76" i="27"/>
  <c r="C77" i="27"/>
  <c r="H77" i="27"/>
  <c r="D77" i="27"/>
  <c r="E77" i="27"/>
  <c r="K77" i="27"/>
  <c r="F77" i="27"/>
  <c r="C78" i="27"/>
  <c r="I78" i="27"/>
  <c r="D78" i="27"/>
  <c r="E78" i="27"/>
  <c r="K78" i="27"/>
  <c r="F78" i="27"/>
  <c r="C79" i="27"/>
  <c r="H79" i="27"/>
  <c r="D79" i="27"/>
  <c r="E79" i="27"/>
  <c r="K79" i="27"/>
  <c r="F79" i="27"/>
  <c r="C80" i="27"/>
  <c r="H80" i="27"/>
  <c r="O80" i="27"/>
  <c r="D80" i="27"/>
  <c r="E80" i="27"/>
  <c r="M80" i="27"/>
  <c r="F80" i="27"/>
  <c r="C81" i="27"/>
  <c r="H81" i="27"/>
  <c r="D81" i="27"/>
  <c r="E81" i="27"/>
  <c r="K81" i="27"/>
  <c r="F81" i="27"/>
  <c r="C82" i="27"/>
  <c r="H82" i="27"/>
  <c r="O82" i="27"/>
  <c r="D82" i="27"/>
  <c r="E82" i="27"/>
  <c r="K82" i="27"/>
  <c r="F82" i="27"/>
  <c r="C83" i="27"/>
  <c r="H83" i="27"/>
  <c r="D83" i="27"/>
  <c r="E83" i="27"/>
  <c r="K83" i="27"/>
  <c r="F83" i="27"/>
  <c r="C84" i="27"/>
  <c r="H84" i="27"/>
  <c r="O84" i="27"/>
  <c r="D84" i="27"/>
  <c r="E84" i="27"/>
  <c r="K84" i="27"/>
  <c r="F84" i="27"/>
  <c r="C85" i="27"/>
  <c r="H85" i="27"/>
  <c r="D85" i="27"/>
  <c r="E85" i="27"/>
  <c r="K85" i="27"/>
  <c r="F85" i="27"/>
  <c r="C86" i="27"/>
  <c r="I86" i="27"/>
  <c r="D86" i="27"/>
  <c r="E86" i="27"/>
  <c r="K86" i="27"/>
  <c r="F86" i="27"/>
  <c r="C9" i="27"/>
  <c r="D9" i="27"/>
  <c r="F9" i="27"/>
  <c r="E9" i="27"/>
  <c r="K9" i="27"/>
  <c r="N6" i="12"/>
  <c r="J14" i="29"/>
  <c r="K14" i="29"/>
  <c r="M14" i="29"/>
  <c r="J15" i="29"/>
  <c r="K15" i="29"/>
  <c r="M15" i="29"/>
  <c r="J16" i="29"/>
  <c r="K16" i="29"/>
  <c r="J17" i="29"/>
  <c r="K17" i="29"/>
  <c r="J18" i="29"/>
  <c r="K18" i="29"/>
  <c r="J13" i="29"/>
  <c r="K13" i="29"/>
  <c r="J4" i="29"/>
  <c r="L28" i="29"/>
  <c r="J28" i="29"/>
  <c r="K28" i="29"/>
  <c r="L27" i="29"/>
  <c r="J27" i="29"/>
  <c r="K27" i="29"/>
  <c r="L26" i="29"/>
  <c r="J26" i="29"/>
  <c r="K26" i="29"/>
  <c r="M26" i="29"/>
  <c r="L24" i="29"/>
  <c r="L25" i="29"/>
  <c r="L23" i="29"/>
  <c r="J24" i="29"/>
  <c r="K24" i="29"/>
  <c r="J25" i="29"/>
  <c r="K25" i="29"/>
  <c r="J23" i="29"/>
  <c r="K23" i="29"/>
  <c r="M23" i="29"/>
  <c r="L5" i="29"/>
  <c r="M5" i="29"/>
  <c r="L6" i="29"/>
  <c r="M6" i="29"/>
  <c r="L7" i="29"/>
  <c r="M7" i="29"/>
  <c r="L8" i="29"/>
  <c r="M8" i="29"/>
  <c r="L9" i="29"/>
  <c r="M9" i="29"/>
  <c r="L4" i="29"/>
  <c r="M4" i="29"/>
  <c r="J5" i="29"/>
  <c r="O5" i="29"/>
  <c r="J6" i="29"/>
  <c r="J7" i="29"/>
  <c r="J8" i="29"/>
  <c r="J9" i="29"/>
  <c r="N9" i="29"/>
  <c r="N8" i="29"/>
  <c r="N7" i="29"/>
  <c r="N6" i="29"/>
  <c r="Q6" i="27"/>
  <c r="P6" i="27"/>
  <c r="O6" i="27"/>
  <c r="C2" i="27"/>
  <c r="N92" i="12"/>
  <c r="N5" i="29"/>
  <c r="N4" i="29"/>
  <c r="B92" i="12"/>
  <c r="B6" i="12"/>
  <c r="C3" i="27"/>
  <c r="B2" i="27"/>
  <c r="H6" i="27"/>
  <c r="I6" i="27"/>
  <c r="J6" i="27"/>
  <c r="B3" i="27"/>
  <c r="O7" i="29"/>
  <c r="O6" i="29"/>
  <c r="N26" i="29"/>
  <c r="O26" i="29"/>
  <c r="L14" i="29"/>
  <c r="M28" i="29"/>
  <c r="O28" i="29"/>
  <c r="O9" i="29"/>
  <c r="M25" i="29"/>
  <c r="O8" i="29"/>
  <c r="O4" i="29"/>
  <c r="M24" i="29"/>
  <c r="N24" i="29"/>
  <c r="M27" i="29"/>
  <c r="O27" i="29"/>
  <c r="N23" i="29"/>
  <c r="O23" i="29"/>
  <c r="O25" i="29"/>
  <c r="N25" i="29"/>
  <c r="L15" i="29"/>
  <c r="C6" i="27"/>
  <c r="D6" i="27"/>
  <c r="M6" i="27"/>
  <c r="F6" i="27"/>
  <c r="E6" i="27"/>
  <c r="K6" i="27"/>
  <c r="L6" i="27"/>
  <c r="N28" i="29"/>
  <c r="N27" i="29"/>
  <c r="O24" i="29"/>
  <c r="O42" i="27"/>
  <c r="O34" i="27"/>
  <c r="O18" i="27"/>
  <c r="O10" i="27"/>
  <c r="P54" i="27"/>
  <c r="O81" i="27"/>
  <c r="O61" i="27"/>
  <c r="O21" i="27"/>
  <c r="O85" i="27"/>
  <c r="O69" i="27"/>
  <c r="O53" i="27"/>
  <c r="O41" i="27"/>
  <c r="O33" i="27"/>
  <c r="O25" i="27"/>
  <c r="O13" i="27"/>
  <c r="O73" i="27"/>
  <c r="O57" i="27"/>
  <c r="O45" i="27"/>
  <c r="O29" i="27"/>
  <c r="O77" i="27"/>
  <c r="O65" i="27"/>
  <c r="O49" i="27"/>
  <c r="O37" i="27"/>
  <c r="O17" i="27"/>
  <c r="O20" i="27"/>
  <c r="O12" i="27"/>
  <c r="O79" i="27"/>
  <c r="O71" i="27"/>
  <c r="O63" i="27"/>
  <c r="O59" i="27"/>
  <c r="O51" i="27"/>
  <c r="O43" i="27"/>
  <c r="O35" i="27"/>
  <c r="O31" i="27"/>
  <c r="O27" i="27"/>
  <c r="O19" i="27"/>
  <c r="O15" i="27"/>
  <c r="O11" i="27"/>
  <c r="O83" i="27"/>
  <c r="O75" i="27"/>
  <c r="O67" i="27"/>
  <c r="O55" i="27"/>
  <c r="O47" i="27"/>
  <c r="O39" i="27"/>
  <c r="O23" i="27"/>
  <c r="H86" i="27"/>
  <c r="O86" i="27"/>
  <c r="J83" i="27"/>
  <c r="L80" i="27"/>
  <c r="H78" i="27"/>
  <c r="O78" i="27"/>
  <c r="J75" i="27"/>
  <c r="L72" i="27"/>
  <c r="H70" i="27"/>
  <c r="O70" i="27"/>
  <c r="J67" i="27"/>
  <c r="L64" i="27"/>
  <c r="H62" i="27"/>
  <c r="O62" i="27"/>
  <c r="J59" i="27"/>
  <c r="L56" i="27"/>
  <c r="H54" i="27"/>
  <c r="O54" i="27"/>
  <c r="J51" i="27"/>
  <c r="L48" i="27"/>
  <c r="H46" i="27"/>
  <c r="O46" i="27"/>
  <c r="J43" i="27"/>
  <c r="L40" i="27"/>
  <c r="H38" i="27"/>
  <c r="O38" i="27"/>
  <c r="J35" i="27"/>
  <c r="L32" i="27"/>
  <c r="H30" i="27"/>
  <c r="O30" i="27"/>
  <c r="J27" i="27"/>
  <c r="L24" i="27"/>
  <c r="H22" i="27"/>
  <c r="O22" i="27"/>
  <c r="J19" i="27"/>
  <c r="L16" i="27"/>
  <c r="H14" i="27"/>
  <c r="O14" i="27"/>
  <c r="J11" i="27"/>
  <c r="L85" i="27"/>
  <c r="J80" i="27"/>
  <c r="Q80" i="27"/>
  <c r="L77" i="27"/>
  <c r="J72" i="27"/>
  <c r="Q72" i="27"/>
  <c r="L69" i="27"/>
  <c r="J64" i="27"/>
  <c r="Q64" i="27"/>
  <c r="L61" i="27"/>
  <c r="J56" i="27"/>
  <c r="Q56" i="27"/>
  <c r="L53" i="27"/>
  <c r="J48" i="27"/>
  <c r="Q48" i="27"/>
  <c r="L45" i="27"/>
  <c r="J40" i="27"/>
  <c r="Q40" i="27"/>
  <c r="L37" i="27"/>
  <c r="J32" i="27"/>
  <c r="Q32" i="27"/>
  <c r="L29" i="27"/>
  <c r="J24" i="27"/>
  <c r="Q24" i="27"/>
  <c r="L21" i="27"/>
  <c r="J16" i="27"/>
  <c r="Q16" i="27"/>
  <c r="L13" i="27"/>
  <c r="M82" i="27"/>
  <c r="I80" i="27"/>
  <c r="P80" i="27"/>
  <c r="M74" i="27"/>
  <c r="I72" i="27"/>
  <c r="M66" i="27"/>
  <c r="I64" i="27"/>
  <c r="P64" i="27"/>
  <c r="M58" i="27"/>
  <c r="I56" i="27"/>
  <c r="P56" i="27"/>
  <c r="M50" i="27"/>
  <c r="I48" i="27"/>
  <c r="M42" i="27"/>
  <c r="I40" i="27"/>
  <c r="P40" i="27"/>
  <c r="M34" i="27"/>
  <c r="I32" i="27"/>
  <c r="P32" i="27"/>
  <c r="M26" i="27"/>
  <c r="I24" i="27"/>
  <c r="P24" i="27"/>
  <c r="M18" i="27"/>
  <c r="I16" i="27"/>
  <c r="M10" i="27"/>
  <c r="J85" i="27"/>
  <c r="Q85" i="27"/>
  <c r="L82" i="27"/>
  <c r="J77" i="27"/>
  <c r="Q77" i="27"/>
  <c r="L74" i="27"/>
  <c r="J69" i="27"/>
  <c r="Q69" i="27"/>
  <c r="L66" i="27"/>
  <c r="J61" i="27"/>
  <c r="Q61" i="27"/>
  <c r="L58" i="27"/>
  <c r="J53" i="27"/>
  <c r="Q53" i="27"/>
  <c r="L50" i="27"/>
  <c r="J45" i="27"/>
  <c r="Q45" i="27"/>
  <c r="L42" i="27"/>
  <c r="J37" i="27"/>
  <c r="Q37" i="27"/>
  <c r="L34" i="27"/>
  <c r="J29" i="27"/>
  <c r="Q29" i="27"/>
  <c r="L26" i="27"/>
  <c r="J21" i="27"/>
  <c r="Q21" i="27"/>
  <c r="L18" i="27"/>
  <c r="J13" i="27"/>
  <c r="Q13" i="27"/>
  <c r="L10" i="27"/>
  <c r="I85" i="27"/>
  <c r="P85" i="27"/>
  <c r="M79" i="27"/>
  <c r="I77" i="27"/>
  <c r="M71" i="27"/>
  <c r="I69" i="27"/>
  <c r="P69" i="27"/>
  <c r="M63" i="27"/>
  <c r="I61" i="27"/>
  <c r="P61" i="27"/>
  <c r="M55" i="27"/>
  <c r="I53" i="27"/>
  <c r="P53" i="27"/>
  <c r="M47" i="27"/>
  <c r="I45" i="27"/>
  <c r="M39" i="27"/>
  <c r="I37" i="27"/>
  <c r="M31" i="27"/>
  <c r="I29" i="27"/>
  <c r="P29" i="27"/>
  <c r="M23" i="27"/>
  <c r="I21" i="27"/>
  <c r="P21" i="27"/>
  <c r="M15" i="27"/>
  <c r="I13" i="27"/>
  <c r="J82" i="27"/>
  <c r="Q82" i="27"/>
  <c r="L79" i="27"/>
  <c r="J74" i="27"/>
  <c r="Q74" i="27"/>
  <c r="L71" i="27"/>
  <c r="J66" i="27"/>
  <c r="Q66" i="27"/>
  <c r="L63" i="27"/>
  <c r="J58" i="27"/>
  <c r="L55" i="27"/>
  <c r="J50" i="27"/>
  <c r="L47" i="27"/>
  <c r="J42" i="27"/>
  <c r="L39" i="27"/>
  <c r="J34" i="27"/>
  <c r="L31" i="27"/>
  <c r="J26" i="27"/>
  <c r="L23" i="27"/>
  <c r="J18" i="27"/>
  <c r="Q18" i="27"/>
  <c r="L15" i="27"/>
  <c r="J10" i="27"/>
  <c r="Q10" i="27"/>
  <c r="M84" i="27"/>
  <c r="I82" i="27"/>
  <c r="P82" i="27"/>
  <c r="M76" i="27"/>
  <c r="I74" i="27"/>
  <c r="M68" i="27"/>
  <c r="I66" i="27"/>
  <c r="M60" i="27"/>
  <c r="I58" i="27"/>
  <c r="P58" i="27"/>
  <c r="M52" i="27"/>
  <c r="I50" i="27"/>
  <c r="M44" i="27"/>
  <c r="I42" i="27"/>
  <c r="M36" i="27"/>
  <c r="I34" i="27"/>
  <c r="P34" i="27"/>
  <c r="M28" i="27"/>
  <c r="I26" i="27"/>
  <c r="P26" i="27"/>
  <c r="M20" i="27"/>
  <c r="I18" i="27"/>
  <c r="P18" i="27"/>
  <c r="M12" i="27"/>
  <c r="I10" i="27"/>
  <c r="L84" i="27"/>
  <c r="J79" i="27"/>
  <c r="L76" i="27"/>
  <c r="J71" i="27"/>
  <c r="Q71" i="27"/>
  <c r="L68" i="27"/>
  <c r="J63" i="27"/>
  <c r="L60" i="27"/>
  <c r="J55" i="27"/>
  <c r="L52" i="27"/>
  <c r="J47" i="27"/>
  <c r="Q47" i="27"/>
  <c r="L44" i="27"/>
  <c r="J39" i="27"/>
  <c r="Q39" i="27"/>
  <c r="L36" i="27"/>
  <c r="J31" i="27"/>
  <c r="Q31" i="27"/>
  <c r="L28" i="27"/>
  <c r="J23" i="27"/>
  <c r="L20" i="27"/>
  <c r="J15" i="27"/>
  <c r="L12" i="27"/>
  <c r="M81" i="27"/>
  <c r="I79" i="27"/>
  <c r="P79" i="27"/>
  <c r="M73" i="27"/>
  <c r="I71" i="27"/>
  <c r="P71" i="27"/>
  <c r="M65" i="27"/>
  <c r="I63" i="27"/>
  <c r="M57" i="27"/>
  <c r="I55" i="27"/>
  <c r="P55" i="27"/>
  <c r="M49" i="27"/>
  <c r="I47" i="27"/>
  <c r="P47" i="27"/>
  <c r="M41" i="27"/>
  <c r="I39" i="27"/>
  <c r="P39" i="27"/>
  <c r="M33" i="27"/>
  <c r="I31" i="27"/>
  <c r="M25" i="27"/>
  <c r="I23" i="27"/>
  <c r="M17" i="27"/>
  <c r="I15" i="27"/>
  <c r="P15" i="27"/>
  <c r="J84" i="27"/>
  <c r="L81" i="27"/>
  <c r="J76" i="27"/>
  <c r="L73" i="27"/>
  <c r="J68" i="27"/>
  <c r="Q68" i="27"/>
  <c r="L65" i="27"/>
  <c r="J60" i="27"/>
  <c r="Q60" i="27"/>
  <c r="L57" i="27"/>
  <c r="J52" i="27"/>
  <c r="Q52" i="27"/>
  <c r="L49" i="27"/>
  <c r="J44" i="27"/>
  <c r="L41" i="27"/>
  <c r="J36" i="27"/>
  <c r="L33" i="27"/>
  <c r="J28" i="27"/>
  <c r="L25" i="27"/>
  <c r="J20" i="27"/>
  <c r="L17" i="27"/>
  <c r="J12" i="27"/>
  <c r="M86" i="27"/>
  <c r="I84" i="27"/>
  <c r="P84" i="27"/>
  <c r="M78" i="27"/>
  <c r="I76" i="27"/>
  <c r="P76" i="27"/>
  <c r="M70" i="27"/>
  <c r="I68" i="27"/>
  <c r="P68" i="27"/>
  <c r="M62" i="27"/>
  <c r="I60" i="27"/>
  <c r="M54" i="27"/>
  <c r="I52" i="27"/>
  <c r="M46" i="27"/>
  <c r="I44" i="27"/>
  <c r="M38" i="27"/>
  <c r="I36" i="27"/>
  <c r="M30" i="27"/>
  <c r="I28" i="27"/>
  <c r="M22" i="27"/>
  <c r="I20" i="27"/>
  <c r="P20" i="27"/>
  <c r="M14" i="27"/>
  <c r="I12" i="27"/>
  <c r="P12" i="27"/>
  <c r="L86" i="27"/>
  <c r="P86" i="27"/>
  <c r="J81" i="27"/>
  <c r="Q81" i="27"/>
  <c r="L78" i="27"/>
  <c r="P78" i="27"/>
  <c r="J73" i="27"/>
  <c r="L70" i="27"/>
  <c r="P70" i="27"/>
  <c r="J65" i="27"/>
  <c r="L62" i="27"/>
  <c r="P62" i="27"/>
  <c r="J57" i="27"/>
  <c r="L54" i="27"/>
  <c r="J49" i="27"/>
  <c r="L46" i="27"/>
  <c r="P46" i="27"/>
  <c r="J41" i="27"/>
  <c r="L38" i="27"/>
  <c r="P38" i="27"/>
  <c r="J33" i="27"/>
  <c r="Q33" i="27"/>
  <c r="L30" i="27"/>
  <c r="P30" i="27"/>
  <c r="J25" i="27"/>
  <c r="Q25" i="27"/>
  <c r="L22" i="27"/>
  <c r="P22" i="27"/>
  <c r="J17" i="27"/>
  <c r="Q17" i="27"/>
  <c r="L14" i="27"/>
  <c r="P14" i="27"/>
  <c r="M83" i="27"/>
  <c r="I81" i="27"/>
  <c r="M75" i="27"/>
  <c r="I73" i="27"/>
  <c r="M67" i="27"/>
  <c r="I65" i="27"/>
  <c r="M59" i="27"/>
  <c r="I57" i="27"/>
  <c r="M51" i="27"/>
  <c r="I49" i="27"/>
  <c r="M43" i="27"/>
  <c r="I41" i="27"/>
  <c r="P41" i="27"/>
  <c r="M35" i="27"/>
  <c r="I33" i="27"/>
  <c r="P33" i="27"/>
  <c r="M27" i="27"/>
  <c r="I25" i="27"/>
  <c r="P25" i="27"/>
  <c r="M19" i="27"/>
  <c r="I17" i="27"/>
  <c r="M11" i="27"/>
  <c r="J86" i="27"/>
  <c r="L83" i="27"/>
  <c r="P83" i="27"/>
  <c r="J78" i="27"/>
  <c r="L75" i="27"/>
  <c r="P75" i="27"/>
  <c r="J70" i="27"/>
  <c r="L67" i="27"/>
  <c r="P67" i="27"/>
  <c r="J62" i="27"/>
  <c r="L59" i="27"/>
  <c r="P59" i="27"/>
  <c r="J54" i="27"/>
  <c r="Q54" i="27"/>
  <c r="L51" i="27"/>
  <c r="P51" i="27"/>
  <c r="J46" i="27"/>
  <c r="Q46" i="27"/>
  <c r="L43" i="27"/>
  <c r="P43" i="27"/>
  <c r="J38" i="27"/>
  <c r="Q38" i="27"/>
  <c r="L35" i="27"/>
  <c r="P35" i="27"/>
  <c r="N14" i="29"/>
  <c r="J30" i="27"/>
  <c r="L27" i="27"/>
  <c r="P27" i="27"/>
  <c r="J22" i="27"/>
  <c r="L19" i="27"/>
  <c r="P19" i="27"/>
  <c r="J14" i="27"/>
  <c r="L11" i="27"/>
  <c r="P11" i="27"/>
  <c r="J9" i="27"/>
  <c r="H9" i="27"/>
  <c r="O9" i="27"/>
  <c r="O13" i="29"/>
  <c r="M9" i="27"/>
  <c r="N13" i="29"/>
  <c r="O16" i="29"/>
  <c r="I9" i="27"/>
  <c r="L9" i="27"/>
  <c r="L13" i="29"/>
  <c r="M13" i="29"/>
  <c r="L18" i="29"/>
  <c r="M18" i="29"/>
  <c r="L17" i="29"/>
  <c r="M17" i="29"/>
  <c r="M16" i="29"/>
  <c r="L16" i="29"/>
  <c r="Q51" i="27"/>
  <c r="Q11" i="27"/>
  <c r="Q59" i="27"/>
  <c r="P49" i="27"/>
  <c r="P63" i="27"/>
  <c r="P13" i="27"/>
  <c r="P77" i="27"/>
  <c r="P48" i="27"/>
  <c r="Q19" i="27"/>
  <c r="Q41" i="27"/>
  <c r="P28" i="27"/>
  <c r="Q12" i="27"/>
  <c r="Q76" i="27"/>
  <c r="Q55" i="27"/>
  <c r="P42" i="27"/>
  <c r="Q26" i="27"/>
  <c r="Q67" i="27"/>
  <c r="P57" i="27"/>
  <c r="Q49" i="27"/>
  <c r="P36" i="27"/>
  <c r="O14" i="29"/>
  <c r="P14" i="29"/>
  <c r="Q14" i="29"/>
  <c r="J33" i="29"/>
  <c r="K33" i="29"/>
  <c r="L33" i="29"/>
  <c r="Q20" i="27"/>
  <c r="Q84" i="27"/>
  <c r="Q63" i="27"/>
  <c r="P50" i="27"/>
  <c r="Q34" i="27"/>
  <c r="Q27" i="27"/>
  <c r="Q78" i="27"/>
  <c r="P44" i="27"/>
  <c r="Q28" i="27"/>
  <c r="Q42" i="27"/>
  <c r="Q75" i="27"/>
  <c r="Q22" i="27"/>
  <c r="P73" i="27"/>
  <c r="P23" i="27"/>
  <c r="P37" i="27"/>
  <c r="P72" i="27"/>
  <c r="Q35" i="27"/>
  <c r="N15" i="29"/>
  <c r="Q57" i="27"/>
  <c r="Q65" i="27"/>
  <c r="P52" i="27"/>
  <c r="Q36" i="27"/>
  <c r="O15" i="29"/>
  <c r="Q15" i="27"/>
  <c r="Q79" i="27"/>
  <c r="P66" i="27"/>
  <c r="Q50" i="27"/>
  <c r="Q30" i="27"/>
  <c r="P17" i="27"/>
  <c r="P81" i="27"/>
  <c r="P31" i="27"/>
  <c r="P45" i="27"/>
  <c r="P16" i="27"/>
  <c r="Q83" i="27"/>
  <c r="Q62" i="27"/>
  <c r="Q70" i="27"/>
  <c r="Q14" i="27"/>
  <c r="P65" i="27"/>
  <c r="Q86" i="27"/>
  <c r="Q73" i="27"/>
  <c r="P60" i="27"/>
  <c r="Q44" i="27"/>
  <c r="Q23" i="27"/>
  <c r="P10" i="27"/>
  <c r="P74" i="27"/>
  <c r="Q58" i="27"/>
  <c r="Q43" i="27"/>
  <c r="O17" i="29"/>
  <c r="Q9" i="27"/>
  <c r="N16" i="29"/>
  <c r="P16" i="29"/>
  <c r="Q16" i="29"/>
  <c r="J35" i="29"/>
  <c r="K35" i="29"/>
  <c r="N17" i="29"/>
  <c r="P4" i="29"/>
  <c r="S4" i="29"/>
  <c r="O18" i="29"/>
  <c r="P9" i="27"/>
  <c r="P9" i="29"/>
  <c r="N18" i="29"/>
  <c r="P13" i="29"/>
  <c r="Q13" i="29"/>
  <c r="J32" i="29"/>
  <c r="K32" i="29"/>
  <c r="P15" i="29"/>
  <c r="Q15" i="29"/>
  <c r="J34" i="29"/>
  <c r="N33" i="29"/>
  <c r="M33" i="29"/>
  <c r="P17" i="29"/>
  <c r="Q17" i="29"/>
  <c r="J36" i="29"/>
  <c r="K36" i="29"/>
  <c r="P7" i="29"/>
  <c r="R7" i="29"/>
  <c r="P18" i="29"/>
  <c r="Q18" i="29"/>
  <c r="J37" i="29"/>
  <c r="K37" i="29"/>
  <c r="L37" i="29"/>
  <c r="T4" i="29"/>
  <c r="Q4" i="29"/>
  <c r="R4" i="29"/>
  <c r="T9" i="29"/>
  <c r="S9" i="29"/>
  <c r="R9" i="29"/>
  <c r="Q9" i="29"/>
  <c r="U4" i="29"/>
  <c r="W4" i="29"/>
  <c r="N37" i="29"/>
  <c r="M37" i="29"/>
  <c r="P6" i="29"/>
  <c r="T7" i="29"/>
  <c r="S7" i="29"/>
  <c r="P8" i="29"/>
  <c r="P5" i="29"/>
  <c r="L35" i="29"/>
  <c r="N35" i="29"/>
  <c r="M35" i="29"/>
  <c r="L36" i="29"/>
  <c r="N36" i="29"/>
  <c r="M36" i="29"/>
  <c r="K34" i="29"/>
  <c r="C11" i="29"/>
  <c r="L32" i="29"/>
  <c r="N32" i="29"/>
  <c r="M32" i="29"/>
  <c r="Q7" i="29"/>
  <c r="T6" i="29"/>
  <c r="S6" i="29"/>
  <c r="R6" i="29"/>
  <c r="Q6" i="29"/>
  <c r="R5" i="29"/>
  <c r="T5" i="29"/>
  <c r="S5" i="29"/>
  <c r="Q5" i="29"/>
  <c r="U9" i="29"/>
  <c r="W9" i="29"/>
  <c r="T8" i="29"/>
  <c r="S8" i="29"/>
  <c r="R8" i="29"/>
  <c r="Q8" i="29"/>
  <c r="U7" i="29"/>
  <c r="W7" i="29"/>
  <c r="L34" i="29"/>
  <c r="N34" i="29"/>
  <c r="M34" i="29"/>
  <c r="U8" i="29"/>
  <c r="W8" i="29"/>
  <c r="U6" i="29"/>
  <c r="W6" i="29"/>
  <c r="U5" i="29"/>
  <c r="W5" i="29"/>
</calcChain>
</file>

<file path=xl/comments1.xml><?xml version="1.0" encoding="utf-8"?>
<comments xmlns="http://schemas.openxmlformats.org/spreadsheetml/2006/main">
  <authors>
    <author>Cyprien de Cosson</author>
  </authors>
  <commentList>
    <comment ref="J2" authorId="0" shapeId="0">
      <text>
        <r>
          <rPr>
            <b/>
            <sz val="9"/>
            <color indexed="81"/>
            <rFont val="Tahoma"/>
            <family val="2"/>
          </rPr>
          <t>Cyprien de Cosson:</t>
        </r>
        <r>
          <rPr>
            <sz val="9"/>
            <color indexed="81"/>
            <rFont val="Tahoma"/>
            <family val="2"/>
          </rPr>
          <t xml:space="preserve">
The frequencies are calculated twice because we have the computation at the border and that inside the border</t>
        </r>
      </text>
    </comment>
    <comment ref="K3" authorId="0" shapeId="0">
      <text>
        <r>
          <rPr>
            <b/>
            <sz val="9"/>
            <color indexed="81"/>
            <rFont val="Tahoma"/>
            <charset val="1"/>
          </rPr>
          <t>Cyprien de Cosson:</t>
        </r>
        <r>
          <rPr>
            <sz val="9"/>
            <color indexed="81"/>
            <rFont val="Tahoma"/>
            <charset val="1"/>
          </rPr>
          <t xml:space="preserve">
trigger levels from coordination agreement</t>
        </r>
      </text>
    </comment>
    <comment ref="W3" authorId="0" shapeId="0">
      <text>
        <r>
          <rPr>
            <b/>
            <sz val="9"/>
            <color indexed="81"/>
            <rFont val="Tahoma"/>
            <family val="2"/>
          </rPr>
          <t>Cyprien de Cosson:</t>
        </r>
        <r>
          <rPr>
            <sz val="9"/>
            <color indexed="81"/>
            <rFont val="Tahoma"/>
            <family val="2"/>
          </rPr>
          <t xml:space="preserve">
we need at least this distance to create an interfering field below the trigger level</t>
        </r>
      </text>
    </comment>
    <comment ref="J12" authorId="0" shapeId="0">
      <text>
        <r>
          <rPr>
            <b/>
            <sz val="9"/>
            <color indexed="81"/>
            <rFont val="Tahoma"/>
            <family val="2"/>
          </rPr>
          <t>Cyprien de Cosson:</t>
        </r>
        <r>
          <rPr>
            <sz val="9"/>
            <color indexed="81"/>
            <rFont val="Tahoma"/>
            <family val="2"/>
          </rPr>
          <t xml:space="preserve">
This is a forward calculation from an distance to border</t>
        </r>
      </text>
    </comment>
  </commentList>
</comments>
</file>

<file path=xl/sharedStrings.xml><?xml version="1.0" encoding="utf-8"?>
<sst xmlns="http://schemas.openxmlformats.org/spreadsheetml/2006/main" count="141" uniqueCount="79">
  <si>
    <t>Figure</t>
  </si>
  <si>
    <t>Frequency</t>
  </si>
  <si>
    <t>2 GHz</t>
  </si>
  <si>
    <t>Time</t>
  </si>
  <si>
    <t>Path</t>
  </si>
  <si>
    <t>Heights in metres</t>
  </si>
  <si>
    <t>Max Field in dBuV/m</t>
  </si>
  <si>
    <t>Number of distances</t>
  </si>
  <si>
    <t>distance in km</t>
  </si>
  <si>
    <t>Cold Sea</t>
  </si>
  <si>
    <t>600 MHz</t>
  </si>
  <si>
    <t>h1</t>
  </si>
  <si>
    <t>2000 MHz</t>
  </si>
  <si>
    <t>900 MHz</t>
  </si>
  <si>
    <t>Elimit</t>
  </si>
  <si>
    <t>interpolated</t>
  </si>
  <si>
    <t>Title</t>
  </si>
  <si>
    <t>Esup</t>
  </si>
  <si>
    <t>Einf</t>
  </si>
  <si>
    <t>E</t>
  </si>
  <si>
    <t>Row</t>
  </si>
  <si>
    <t>Dinf</t>
  </si>
  <si>
    <t>Dsup</t>
  </si>
  <si>
    <t>D</t>
  </si>
  <si>
    <t>Hcor</t>
  </si>
  <si>
    <t>Pcor</t>
  </si>
  <si>
    <t>Ecoord</t>
  </si>
  <si>
    <t>Delta</t>
  </si>
  <si>
    <t>Radiated power</t>
  </si>
  <si>
    <t>W</t>
  </si>
  <si>
    <t>dBW</t>
  </si>
  <si>
    <t>Pattern</t>
  </si>
  <si>
    <t>Excess</t>
  </si>
  <si>
    <t>Bandwidth</t>
  </si>
  <si>
    <t>frequency</t>
  </si>
  <si>
    <t>height</t>
  </si>
  <si>
    <t>dBkW</t>
  </si>
  <si>
    <t>dBi</t>
  </si>
  <si>
    <t>EIRP</t>
  </si>
  <si>
    <t>Gain</t>
  </si>
  <si>
    <t>ERP</t>
  </si>
  <si>
    <t>dB</t>
  </si>
  <si>
    <t>RRU power</t>
  </si>
  <si>
    <t>Max EIRP</t>
  </si>
  <si>
    <t>Power</t>
  </si>
  <si>
    <t>800 MHz</t>
  </si>
  <si>
    <t>REC1104 (800MHz)</t>
  </si>
  <si>
    <t>REC0802 (900/1800MHz)</t>
  </si>
  <si>
    <t>1800 MHz</t>
  </si>
  <si>
    <t>m</t>
  </si>
  <si>
    <t>hinf</t>
  </si>
  <si>
    <t>hsup</t>
  </si>
  <si>
    <t>index</t>
  </si>
  <si>
    <t>km</t>
  </si>
  <si>
    <t>MHz</t>
  </si>
  <si>
    <t>antenna gain</t>
  </si>
  <si>
    <t>distance to border</t>
  </si>
  <si>
    <t>Border+km</t>
  </si>
  <si>
    <t>Power to border distance (1kW ERP)</t>
  </si>
  <si>
    <t>Border distance to power</t>
  </si>
  <si>
    <t>Dtrigger</t>
  </si>
  <si>
    <t>attenuation required</t>
  </si>
  <si>
    <t>Combo</t>
  </si>
  <si>
    <t>antenna pattern loss</t>
  </si>
  <si>
    <t>LTE bandwidth</t>
  </si>
  <si>
    <t>antenna height</t>
  </si>
  <si>
    <t>frequency band</t>
  </si>
  <si>
    <t>n.b. This calculation should be checked for the shortest distance between the station and any border, and if that is not the direction of maximum radiation, then intermediate angles may require checking as an emission through a sidelobe may be more limiting.</t>
  </si>
  <si>
    <t>Version</t>
  </si>
  <si>
    <t>Date</t>
  </si>
  <si>
    <t>Initial release</t>
  </si>
  <si>
    <t>Land</t>
  </si>
  <si>
    <t>path type</t>
  </si>
  <si>
    <t>Sea</t>
  </si>
  <si>
    <t>antenna power</t>
  </si>
  <si>
    <t>Version history</t>
  </si>
  <si>
    <t>Comment</t>
  </si>
  <si>
    <t>n.b. This material is provided as-is without any warranty for use at your own risk.</t>
  </si>
  <si>
    <t>CEPT LTE Cross Border Coordination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</si>
</sst>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1" x14ac:knownFonts="1">
    <font>
      <sz val="10"/>
      <name val="Arial"/>
    </font>
    <font>
      <sz val="10"/>
      <name val="Arial"/>
      <family val="2"/>
    </font>
    <font>
      <b/>
      <sz val="10"/>
      <name val="Arial"/>
      <family val="2"/>
    </font>
    <font>
      <sz val="9"/>
      <color indexed="81"/>
      <name val="Tahoma"/>
      <charset val="1"/>
    </font>
    <font>
      <b/>
      <sz val="9"/>
      <color indexed="81"/>
      <name val="Tahoma"/>
      <charset val="1"/>
    </font>
    <font>
      <sz val="9"/>
      <color indexed="81"/>
      <name val="Tahoma"/>
      <family val="2"/>
    </font>
    <font>
      <b/>
      <sz val="9"/>
      <color indexed="81"/>
      <name val="Tahoma"/>
      <family val="2"/>
    </font>
    <font>
      <sz val="20"/>
      <name val="Arial"/>
      <family val="2"/>
    </font>
    <font>
      <sz val="11"/>
      <color theme="1"/>
      <name val="Calibri"/>
      <family val="2"/>
      <scheme val="minor"/>
    </font>
    <font>
      <b/>
      <sz val="10"/>
      <color rgb="FFFF0000"/>
      <name val="Arial"/>
      <family val="2"/>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45">
    <xf numFmtId="0" fontId="0" fillId="0" borderId="0" xfId="0"/>
    <xf numFmtId="0" fontId="0" fillId="0" borderId="0" xfId="0" applyAlignment="1">
      <alignment horizontal="left"/>
    </xf>
    <xf numFmtId="164" fontId="0" fillId="0" borderId="0" xfId="0" applyNumberFormat="1" applyAlignment="1">
      <alignment horizontal="left"/>
    </xf>
    <xf numFmtId="0" fontId="0" fillId="0" borderId="0" xfId="0" applyAlignment="1">
      <alignment horizontal="centerContinuous"/>
    </xf>
    <xf numFmtId="165" fontId="0" fillId="0" borderId="0" xfId="0" applyNumberFormat="1" applyAlignment="1">
      <alignment horizontal="left"/>
    </xf>
    <xf numFmtId="0" fontId="0" fillId="0" borderId="0" xfId="0" applyNumberFormat="1" applyAlignment="1">
      <alignment horizontal="left"/>
    </xf>
    <xf numFmtId="165" fontId="0" fillId="0" borderId="0" xfId="0" applyNumberFormat="1"/>
    <xf numFmtId="0" fontId="2" fillId="0" borderId="0" xfId="0" applyFont="1"/>
    <xf numFmtId="164" fontId="2" fillId="0" borderId="0" xfId="0" applyNumberFormat="1" applyFont="1" applyAlignment="1">
      <alignment horizontal="left"/>
    </xf>
    <xf numFmtId="0" fontId="1" fillId="0" borderId="0" xfId="0" applyFont="1" applyAlignment="1">
      <alignment horizontal="left"/>
    </xf>
    <xf numFmtId="0" fontId="2" fillId="0" borderId="0" xfId="0" applyFont="1" applyAlignment="1">
      <alignment horizontal="left"/>
    </xf>
    <xf numFmtId="165" fontId="9" fillId="0" borderId="0" xfId="0" applyNumberFormat="1" applyFont="1" applyAlignment="1">
      <alignment horizontal="left"/>
    </xf>
    <xf numFmtId="0" fontId="1" fillId="0" borderId="0" xfId="0" applyFont="1"/>
    <xf numFmtId="0" fontId="2" fillId="0" borderId="0" xfId="0" applyFont="1" applyFill="1" applyAlignment="1"/>
    <xf numFmtId="164" fontId="1" fillId="0" borderId="0" xfId="0" applyNumberFormat="1" applyFont="1" applyAlignment="1">
      <alignment horizontal="left"/>
    </xf>
    <xf numFmtId="1" fontId="0" fillId="2" borderId="0" xfId="0" applyNumberFormat="1" applyFill="1" applyAlignment="1">
      <alignment horizontal="left"/>
    </xf>
    <xf numFmtId="165" fontId="10" fillId="0" borderId="0" xfId="0" applyNumberFormat="1" applyFont="1" applyAlignment="1">
      <alignment horizontal="left"/>
    </xf>
    <xf numFmtId="165" fontId="10" fillId="0" borderId="0" xfId="0" applyNumberFormat="1" applyFont="1"/>
    <xf numFmtId="2" fontId="0" fillId="0" borderId="0" xfId="0" applyNumberFormat="1"/>
    <xf numFmtId="2" fontId="0" fillId="0" borderId="0" xfId="0" applyNumberFormat="1" applyAlignment="1">
      <alignment horizontal="left"/>
    </xf>
    <xf numFmtId="2" fontId="1" fillId="0" borderId="0" xfId="0" applyNumberFormat="1" applyFont="1" applyAlignment="1">
      <alignment horizontal="left"/>
    </xf>
    <xf numFmtId="2" fontId="2" fillId="0" borderId="0" xfId="0" applyNumberFormat="1" applyFont="1" applyAlignment="1">
      <alignment horizontal="left"/>
    </xf>
    <xf numFmtId="2" fontId="1" fillId="0" borderId="0" xfId="0" applyNumberFormat="1" applyFont="1"/>
    <xf numFmtId="2" fontId="9" fillId="0" borderId="0" xfId="0" applyNumberFormat="1" applyFont="1" applyAlignment="1">
      <alignment horizontal="left"/>
    </xf>
    <xf numFmtId="2" fontId="2" fillId="0" borderId="0" xfId="0" applyNumberFormat="1" applyFont="1"/>
    <xf numFmtId="2" fontId="9" fillId="0" borderId="0" xfId="0" applyNumberFormat="1" applyFont="1"/>
    <xf numFmtId="1" fontId="0" fillId="0" borderId="0" xfId="0" applyNumberFormat="1" applyAlignment="1">
      <alignment horizontal="left"/>
    </xf>
    <xf numFmtId="1" fontId="0" fillId="0" borderId="0" xfId="0" applyNumberFormat="1"/>
    <xf numFmtId="165" fontId="1" fillId="0" borderId="0" xfId="0" applyNumberFormat="1" applyFont="1" applyAlignment="1">
      <alignment horizontal="left"/>
    </xf>
    <xf numFmtId="165" fontId="1" fillId="0" borderId="0" xfId="0" applyNumberFormat="1" applyFont="1"/>
    <xf numFmtId="165" fontId="9" fillId="3" borderId="0" xfId="0" applyNumberFormat="1" applyFont="1" applyFill="1" applyAlignment="1">
      <alignment horizontal="left"/>
    </xf>
    <xf numFmtId="0" fontId="7" fillId="0" borderId="0" xfId="0" applyFont="1"/>
    <xf numFmtId="1" fontId="0" fillId="0" borderId="0" xfId="0" applyNumberFormat="1" applyFill="1" applyAlignment="1">
      <alignment horizontal="left"/>
    </xf>
    <xf numFmtId="0" fontId="0" fillId="0" borderId="0" xfId="0" applyFill="1"/>
    <xf numFmtId="0" fontId="8" fillId="2" borderId="4" xfId="1" applyFill="1" applyBorder="1" applyAlignment="1">
      <alignment horizontal="center" vertical="center" wrapText="1"/>
    </xf>
    <xf numFmtId="2" fontId="8" fillId="0" borderId="5" xfId="1" applyNumberFormat="1" applyBorder="1"/>
    <xf numFmtId="14" fontId="8" fillId="0" borderId="5" xfId="1" applyNumberFormat="1" applyBorder="1"/>
    <xf numFmtId="0" fontId="8" fillId="0" borderId="5" xfId="1" applyBorder="1"/>
    <xf numFmtId="2" fontId="8" fillId="0" borderId="4" xfId="1" applyNumberFormat="1" applyBorder="1"/>
    <xf numFmtId="0" fontId="0" fillId="0" borderId="5" xfId="1" applyFont="1" applyBorder="1"/>
    <xf numFmtId="0" fontId="0" fillId="0" borderId="4" xfId="1" applyFont="1" applyBorder="1"/>
    <xf numFmtId="0" fontId="1" fillId="0" borderId="0" xfId="0" applyFont="1" applyAlignment="1">
      <alignment horizontal="left" vertical="top" wrapText="1"/>
    </xf>
    <xf numFmtId="0" fontId="8" fillId="2" borderId="1" xfId="1" applyFill="1" applyBorder="1" applyAlignment="1">
      <alignment horizontal="center"/>
    </xf>
    <xf numFmtId="0" fontId="8" fillId="2" borderId="2" xfId="1" applyFill="1" applyBorder="1" applyAlignment="1">
      <alignment horizontal="center"/>
    </xf>
    <xf numFmtId="0" fontId="8" fillId="2" borderId="3" xfId="1" applyFill="1" applyBorder="1" applyAlignment="1">
      <alignment horizontal="center"/>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Lines="3" dropStyle="combo" dx="22" fmlaLink="$C$10" fmlaRange="$Y$4:$Y$6" noThreeD="1" sel="3" val="0"/>
</file>

<file path=xl/ctrlProps/ctrlProp2.xml><?xml version="1.0" encoding="utf-8"?>
<formControlPr xmlns="http://schemas.microsoft.com/office/spreadsheetml/2009/9/main" objectType="Drop" dropLines="2" dropStyle="combo" dx="22" fmlaLink="$C$4" fmlaRange="$Y$8:$Y$9" noThreeD="1" sel="1" val="0"/>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600075</xdr:colOff>
          <xdr:row>9</xdr:row>
          <xdr:rowOff>9525</xdr:rowOff>
        </xdr:from>
        <xdr:to>
          <xdr:col>3</xdr:col>
          <xdr:colOff>9525</xdr:colOff>
          <xdr:row>10</xdr:row>
          <xdr:rowOff>9525</xdr:rowOff>
        </xdr:to>
        <xdr:sp macro="" textlink="">
          <xdr:nvSpPr>
            <xdr:cNvPr id="70666" name="Drop Down 10" hidden="1">
              <a:extLst>
                <a:ext uri="{63B3BB69-23CF-44E3-9099-C40C66FF867C}">
                  <a14:compatExt spid="_x0000_s706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xdr:row>
          <xdr:rowOff>152400</xdr:rowOff>
        </xdr:from>
        <xdr:to>
          <xdr:col>3</xdr:col>
          <xdr:colOff>28575</xdr:colOff>
          <xdr:row>3</xdr:row>
          <xdr:rowOff>152400</xdr:rowOff>
        </xdr:to>
        <xdr:sp macro="" textlink="">
          <xdr:nvSpPr>
            <xdr:cNvPr id="70670" name="Drop Down 14" hidden="1">
              <a:extLst>
                <a:ext uri="{63B3BB69-23CF-44E3-9099-C40C66FF867C}">
                  <a14:compatExt spid="_x0000_s706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9525</xdr:rowOff>
    </xdr:from>
    <xdr:to>
      <xdr:col>13</xdr:col>
      <xdr:colOff>552450</xdr:colOff>
      <xdr:row>22</xdr:row>
      <xdr:rowOff>123825</xdr:rowOff>
    </xdr:to>
    <xdr:pic>
      <xdr:nvPicPr>
        <xdr:cNvPr id="6967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71450"/>
          <a:ext cx="7867650" cy="3514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24</xdr:row>
      <xdr:rowOff>9525</xdr:rowOff>
    </xdr:from>
    <xdr:to>
      <xdr:col>13</xdr:col>
      <xdr:colOff>552450</xdr:colOff>
      <xdr:row>37</xdr:row>
      <xdr:rowOff>95250</xdr:rowOff>
    </xdr:to>
    <xdr:pic>
      <xdr:nvPicPr>
        <xdr:cNvPr id="69676"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9125" y="3895725"/>
          <a:ext cx="7858125" cy="219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Y102"/>
  <sheetViews>
    <sheetView tabSelected="1" workbookViewId="0"/>
  </sheetViews>
  <sheetFormatPr defaultRowHeight="12.75" x14ac:dyDescent="0.2"/>
  <cols>
    <col min="6" max="7" width="8.5703125" style="1" customWidth="1"/>
  </cols>
  <sheetData>
    <row r="1" spans="1:25" ht="25.5" x14ac:dyDescent="0.35">
      <c r="A1" s="31" t="s">
        <v>78</v>
      </c>
    </row>
    <row r="2" spans="1:25" x14ac:dyDescent="0.2">
      <c r="C2" s="12"/>
      <c r="E2" s="1"/>
      <c r="J2" s="7" t="s">
        <v>58</v>
      </c>
      <c r="K2" s="1"/>
      <c r="L2" s="1"/>
      <c r="M2" s="1"/>
      <c r="N2" s="1"/>
      <c r="O2" s="1"/>
      <c r="P2" s="1"/>
      <c r="Q2" s="1"/>
      <c r="R2" s="1"/>
      <c r="S2" s="1"/>
      <c r="T2" s="1"/>
    </row>
    <row r="3" spans="1:25" x14ac:dyDescent="0.2">
      <c r="A3" s="2" t="s">
        <v>56</v>
      </c>
      <c r="B3" s="2"/>
      <c r="C3" s="15">
        <v>55</v>
      </c>
      <c r="D3" s="1" t="s">
        <v>53</v>
      </c>
      <c r="I3" s="1"/>
      <c r="J3" s="10" t="s">
        <v>31</v>
      </c>
      <c r="K3" s="7" t="s">
        <v>26</v>
      </c>
      <c r="L3" s="7" t="s">
        <v>33</v>
      </c>
      <c r="M3" s="7" t="s">
        <v>25</v>
      </c>
      <c r="N3" s="10" t="s">
        <v>24</v>
      </c>
      <c r="O3" s="8" t="s">
        <v>14</v>
      </c>
      <c r="P3" s="10" t="s">
        <v>20</v>
      </c>
      <c r="Q3" s="10" t="s">
        <v>18</v>
      </c>
      <c r="R3" s="10" t="s">
        <v>17</v>
      </c>
      <c r="S3" s="8" t="s">
        <v>21</v>
      </c>
      <c r="T3" s="8" t="s">
        <v>22</v>
      </c>
      <c r="U3" s="10" t="s">
        <v>60</v>
      </c>
      <c r="V3" s="8" t="s">
        <v>57</v>
      </c>
      <c r="W3" s="8" t="s">
        <v>23</v>
      </c>
      <c r="Y3" s="8" t="s">
        <v>62</v>
      </c>
    </row>
    <row r="4" spans="1:25" x14ac:dyDescent="0.2">
      <c r="A4" s="2" t="s">
        <v>72</v>
      </c>
      <c r="B4" s="2"/>
      <c r="C4" s="32">
        <v>1</v>
      </c>
      <c r="D4" s="1"/>
      <c r="E4" s="33"/>
      <c r="I4" s="10">
        <v>800</v>
      </c>
      <c r="J4" s="6">
        <f t="shared" ref="J4:J9" si="0">$C$6</f>
        <v>0</v>
      </c>
      <c r="K4" s="6">
        <v>59</v>
      </c>
      <c r="L4" s="6">
        <f t="shared" ref="L4:L9" si="1">$C$9</f>
        <v>10</v>
      </c>
      <c r="M4" s="6">
        <f t="shared" ref="M4:M9" si="2">10*LOG10(L4/5)</f>
        <v>3.0102999566398121</v>
      </c>
      <c r="N4" s="4">
        <f t="shared" ref="N4:N9" si="3">(3.2 + 6.2 *LOG10(I4)) *LOG10(3/10)</f>
        <v>-11.084589093869488</v>
      </c>
      <c r="O4" s="16">
        <f t="shared" ref="O4:O9" si="4">J4+K4+M4-N4</f>
        <v>73.094889050509295</v>
      </c>
      <c r="P4" s="26">
        <f>MATCH($O$4,'Interpolated curves'!$O$9:$O$86,-1)</f>
        <v>5</v>
      </c>
      <c r="Q4" s="4">
        <f>INDEX('Interpolated curves'!$O$9:$O$86,$P$4)</f>
        <v>75.70602086272828</v>
      </c>
      <c r="R4" s="4">
        <f>INDEX('Interpolated curves'!$O$9:$O$86,$P$4+1)</f>
        <v>72.746952138068337</v>
      </c>
      <c r="S4" s="4">
        <f>INDEX('Interpolated curves'!$B$9:$B$86,$P$4)</f>
        <v>5</v>
      </c>
      <c r="T4" s="4">
        <f>INDEX('Interpolated curves'!$B$9:$B$86,$P$4+1)</f>
        <v>6</v>
      </c>
      <c r="U4" s="17">
        <f t="shared" ref="U4:U9" si="5">S4*10^(LOG10(T4/S4)*((O4-Q4)/(R4-Q4)))</f>
        <v>5.8727411932451457</v>
      </c>
      <c r="V4" s="26">
        <v>0</v>
      </c>
      <c r="W4" s="11">
        <f t="shared" ref="W4:W9" si="6">U4-V4</f>
        <v>5.8727411932451457</v>
      </c>
      <c r="Y4">
        <v>800</v>
      </c>
    </row>
    <row r="5" spans="1:25" x14ac:dyDescent="0.2">
      <c r="A5" s="14" t="s">
        <v>74</v>
      </c>
      <c r="B5" s="2"/>
      <c r="C5" s="15">
        <v>30</v>
      </c>
      <c r="D5" s="1" t="s">
        <v>29</v>
      </c>
      <c r="I5" s="10">
        <v>900</v>
      </c>
      <c r="J5" s="6">
        <f t="shared" si="0"/>
        <v>0</v>
      </c>
      <c r="K5" s="6">
        <v>59</v>
      </c>
      <c r="L5" s="6">
        <f t="shared" si="1"/>
        <v>10</v>
      </c>
      <c r="M5" s="6">
        <f t="shared" si="2"/>
        <v>3.0102999566398121</v>
      </c>
      <c r="N5" s="4">
        <f t="shared" si="3"/>
        <v>-11.250417807751795</v>
      </c>
      <c r="O5" s="16">
        <f t="shared" si="4"/>
        <v>73.260717764391615</v>
      </c>
      <c r="P5" s="26">
        <f>MATCH($O$5,'Interpolated curves'!$P$9:$P$86,-1)</f>
        <v>5</v>
      </c>
      <c r="Q5" s="4">
        <f>INDEX('Interpolated curves'!$P$9:$P$86,$P$5)</f>
        <v>75.760050960352714</v>
      </c>
      <c r="R5" s="4">
        <f>INDEX('Interpolated curves'!$P$9:$P$86,$P$5+1)</f>
        <v>72.77259633169362</v>
      </c>
      <c r="S5" s="4">
        <f>INDEX('Interpolated curves'!$B$9:$B$86,$P$5)</f>
        <v>5</v>
      </c>
      <c r="T5" s="4">
        <f>INDEX('Interpolated curves'!$B$9:$B$86,$P$5+1)</f>
        <v>6</v>
      </c>
      <c r="U5" s="17">
        <f t="shared" si="5"/>
        <v>5.823898457450019</v>
      </c>
      <c r="V5" s="26">
        <v>0</v>
      </c>
      <c r="W5" s="11">
        <f t="shared" si="6"/>
        <v>5.823898457450019</v>
      </c>
      <c r="Y5">
        <v>900</v>
      </c>
    </row>
    <row r="6" spans="1:25" x14ac:dyDescent="0.2">
      <c r="A6" s="14" t="s">
        <v>63</v>
      </c>
      <c r="B6" s="2"/>
      <c r="C6" s="15">
        <v>0</v>
      </c>
      <c r="D6" s="1" t="s">
        <v>41</v>
      </c>
      <c r="E6" s="1"/>
      <c r="I6" s="10">
        <v>1800</v>
      </c>
      <c r="J6" s="6">
        <f t="shared" si="0"/>
        <v>0</v>
      </c>
      <c r="K6" s="6">
        <v>65</v>
      </c>
      <c r="L6" s="6">
        <f t="shared" si="1"/>
        <v>10</v>
      </c>
      <c r="M6" s="6">
        <f t="shared" si="2"/>
        <v>3.0102999566398121</v>
      </c>
      <c r="N6" s="4">
        <f t="shared" si="3"/>
        <v>-12.22631136358387</v>
      </c>
      <c r="O6" s="16">
        <f t="shared" si="4"/>
        <v>80.236611320223687</v>
      </c>
      <c r="P6" s="26">
        <f>MATCH($O$6,'Interpolated curves'!$Q$9:$Q$86,-1)</f>
        <v>3</v>
      </c>
      <c r="Q6" s="4">
        <f>INDEX('Interpolated curves'!$Q$9:$Q$86,$P$6)</f>
        <v>84.115503859958196</v>
      </c>
      <c r="R6" s="4">
        <f>INDEX('Interpolated curves'!$Q$9:$Q$86,$P$6+1)</f>
        <v>79.711397232890334</v>
      </c>
      <c r="S6" s="4">
        <f>INDEX('Interpolated curves'!$B$9:$B$86,$P$6)</f>
        <v>3</v>
      </c>
      <c r="T6" s="4">
        <f>INDEX('Interpolated curves'!$B$9:$B$86,$P$6+1)</f>
        <v>4</v>
      </c>
      <c r="U6" s="17">
        <f t="shared" si="5"/>
        <v>3.865096625920704</v>
      </c>
      <c r="V6" s="26">
        <v>0</v>
      </c>
      <c r="W6" s="11">
        <f t="shared" si="6"/>
        <v>3.865096625920704</v>
      </c>
      <c r="Y6">
        <v>1800</v>
      </c>
    </row>
    <row r="7" spans="1:25" x14ac:dyDescent="0.2">
      <c r="A7" s="2" t="s">
        <v>55</v>
      </c>
      <c r="B7" s="2"/>
      <c r="C7" s="15">
        <v>18</v>
      </c>
      <c r="D7" s="1" t="s">
        <v>37</v>
      </c>
      <c r="E7" s="1"/>
      <c r="I7" s="10">
        <v>800</v>
      </c>
      <c r="J7" s="6">
        <f t="shared" si="0"/>
        <v>0</v>
      </c>
      <c r="K7" s="6">
        <v>41</v>
      </c>
      <c r="L7" s="6">
        <f t="shared" si="1"/>
        <v>10</v>
      </c>
      <c r="M7" s="6">
        <f t="shared" si="2"/>
        <v>3.0102999566398121</v>
      </c>
      <c r="N7" s="4">
        <f t="shared" si="3"/>
        <v>-11.084589093869488</v>
      </c>
      <c r="O7" s="16">
        <f t="shared" si="4"/>
        <v>55.094889050509302</v>
      </c>
      <c r="P7" s="26">
        <f>MATCH($O$7,'Interpolated curves'!$O$9:$O$86,-1)</f>
        <v>15</v>
      </c>
      <c r="Q7" s="4">
        <f>INDEX('Interpolated curves'!$O$9:$O$86,$P$7)</f>
        <v>55.545516871790625</v>
      </c>
      <c r="R7" s="4">
        <f>INDEX('Interpolated curves'!$O$9:$O$86,$P$7+1)</f>
        <v>54.217042391795736</v>
      </c>
      <c r="S7" s="4">
        <f>INDEX('Interpolated curves'!$B$9:$B$86,$P$7)</f>
        <v>15</v>
      </c>
      <c r="T7" s="4">
        <f>INDEX('Interpolated curves'!$B$9:$B$86,$P$7+1)</f>
        <v>16</v>
      </c>
      <c r="U7" s="17">
        <f t="shared" si="5"/>
        <v>15.331999550334332</v>
      </c>
      <c r="V7" s="26">
        <v>6</v>
      </c>
      <c r="W7" s="11">
        <f t="shared" si="6"/>
        <v>9.3319995503343325</v>
      </c>
      <c r="Y7" s="7" t="s">
        <v>62</v>
      </c>
    </row>
    <row r="8" spans="1:25" x14ac:dyDescent="0.2">
      <c r="A8" s="14" t="s">
        <v>65</v>
      </c>
      <c r="B8" s="2"/>
      <c r="C8" s="15">
        <v>50</v>
      </c>
      <c r="D8" s="1" t="s">
        <v>49</v>
      </c>
      <c r="E8" s="1"/>
      <c r="I8" s="10">
        <v>900</v>
      </c>
      <c r="J8" s="6">
        <f t="shared" si="0"/>
        <v>0</v>
      </c>
      <c r="K8" s="6">
        <v>35</v>
      </c>
      <c r="L8" s="6">
        <f t="shared" si="1"/>
        <v>10</v>
      </c>
      <c r="M8" s="6">
        <f t="shared" si="2"/>
        <v>3.0102999566398121</v>
      </c>
      <c r="N8" s="4">
        <f t="shared" si="3"/>
        <v>-11.250417807751795</v>
      </c>
      <c r="O8" s="16">
        <f t="shared" si="4"/>
        <v>49.260717764391607</v>
      </c>
      <c r="P8" s="26">
        <f>MATCH($O$8,'Interpolated curves'!$P$9:$P$86,-1)</f>
        <v>20</v>
      </c>
      <c r="Q8" s="4">
        <f>INDEX('Interpolated curves'!$P$9:$P$86,$P$8)</f>
        <v>49.358306143476909</v>
      </c>
      <c r="R8" s="4">
        <f>INDEX('Interpolated curves'!$P$9:$P$86,$P$8+1)</f>
        <v>44.625741451015337</v>
      </c>
      <c r="S8" s="4">
        <f>INDEX('Interpolated curves'!$B$9:$B$86,$P$8)</f>
        <v>20</v>
      </c>
      <c r="T8" s="4">
        <f>INDEX('Interpolated curves'!$B$9:$B$86,$P$8+1)</f>
        <v>25</v>
      </c>
      <c r="U8" s="17">
        <f t="shared" si="5"/>
        <v>20.092239180638757</v>
      </c>
      <c r="V8" s="26">
        <v>9</v>
      </c>
      <c r="W8" s="11">
        <f t="shared" si="6"/>
        <v>11.092239180638757</v>
      </c>
      <c r="Y8" t="s">
        <v>71</v>
      </c>
    </row>
    <row r="9" spans="1:25" x14ac:dyDescent="0.2">
      <c r="A9" s="14" t="s">
        <v>64</v>
      </c>
      <c r="B9" s="2"/>
      <c r="C9" s="15">
        <v>10</v>
      </c>
      <c r="D9" s="1" t="s">
        <v>54</v>
      </c>
      <c r="E9" s="1"/>
      <c r="I9" s="10">
        <v>1800</v>
      </c>
      <c r="J9" s="6">
        <f t="shared" si="0"/>
        <v>0</v>
      </c>
      <c r="K9" s="6">
        <v>41</v>
      </c>
      <c r="L9" s="6">
        <f t="shared" si="1"/>
        <v>10</v>
      </c>
      <c r="M9" s="6">
        <f t="shared" si="2"/>
        <v>3.0102999566398121</v>
      </c>
      <c r="N9" s="4">
        <f t="shared" si="3"/>
        <v>-12.22631136358387</v>
      </c>
      <c r="O9" s="16">
        <f t="shared" si="4"/>
        <v>56.23661132022368</v>
      </c>
      <c r="P9" s="26">
        <f>MATCH($O$9,'Interpolated curves'!$Q$9:$Q$86,-1)</f>
        <v>13</v>
      </c>
      <c r="Q9" s="4">
        <f>INDEX('Interpolated curves'!$Q$9:$Q$86,$P$9)</f>
        <v>57.534804003933786</v>
      </c>
      <c r="R9" s="4">
        <f>INDEX('Interpolated curves'!$Q$9:$Q$86,$P$9+1)</f>
        <v>55.9318475003247</v>
      </c>
      <c r="S9" s="4">
        <f>INDEX('Interpolated curves'!$B$9:$B$86,$P$9)</f>
        <v>13</v>
      </c>
      <c r="T9" s="4">
        <f>INDEX('Interpolated curves'!$B$9:$B$86,$P$9+1)</f>
        <v>14</v>
      </c>
      <c r="U9" s="17">
        <f t="shared" si="5"/>
        <v>13.804125160082188</v>
      </c>
      <c r="V9" s="26">
        <v>9</v>
      </c>
      <c r="W9" s="11">
        <f t="shared" si="6"/>
        <v>4.8041251600821884</v>
      </c>
      <c r="Y9" t="s">
        <v>73</v>
      </c>
    </row>
    <row r="10" spans="1:25" x14ac:dyDescent="0.2">
      <c r="A10" s="14" t="s">
        <v>66</v>
      </c>
      <c r="B10" s="2"/>
      <c r="C10" s="5">
        <v>3</v>
      </c>
      <c r="D10" s="9" t="s">
        <v>54</v>
      </c>
      <c r="E10" s="1"/>
      <c r="I10" s="1"/>
      <c r="J10" s="18"/>
      <c r="K10" s="18"/>
      <c r="L10" s="18"/>
      <c r="M10" s="18"/>
      <c r="N10" s="19"/>
      <c r="O10" s="23"/>
      <c r="P10" s="19"/>
      <c r="Q10" s="19"/>
      <c r="R10" s="19"/>
      <c r="S10" s="19"/>
      <c r="T10" s="19"/>
      <c r="U10" s="25"/>
      <c r="V10" s="18"/>
      <c r="W10" s="19"/>
    </row>
    <row r="11" spans="1:25" x14ac:dyDescent="0.2">
      <c r="A11" s="14" t="s">
        <v>61</v>
      </c>
      <c r="B11" s="2"/>
      <c r="C11" s="30">
        <f>MAX(0,CHOOSE(C10,MAX(J32,J35),MAX(J33,J36),MAX(J34,J37)))</f>
        <v>0</v>
      </c>
      <c r="D11" s="1" t="s">
        <v>41</v>
      </c>
      <c r="E11" s="1"/>
      <c r="J11" s="24" t="s">
        <v>59</v>
      </c>
      <c r="K11" s="18"/>
      <c r="L11" s="18"/>
      <c r="M11" s="19"/>
      <c r="N11" s="19"/>
      <c r="O11" s="19"/>
      <c r="P11" s="19"/>
      <c r="Q11" s="19"/>
      <c r="R11" s="19"/>
      <c r="S11" s="19"/>
      <c r="T11" s="19"/>
      <c r="U11" s="18"/>
      <c r="V11" s="18"/>
      <c r="W11" s="18"/>
    </row>
    <row r="12" spans="1:25" x14ac:dyDescent="0.2">
      <c r="A12" s="2"/>
      <c r="B12" s="2"/>
      <c r="C12" s="2"/>
      <c r="D12" s="1"/>
      <c r="E12" s="1"/>
      <c r="I12" s="1"/>
      <c r="J12" s="24" t="s">
        <v>23</v>
      </c>
      <c r="K12" s="24" t="s">
        <v>20</v>
      </c>
      <c r="L12" s="24" t="s">
        <v>21</v>
      </c>
      <c r="M12" s="21" t="s">
        <v>22</v>
      </c>
      <c r="N12" s="21" t="s">
        <v>18</v>
      </c>
      <c r="O12" s="21" t="s">
        <v>17</v>
      </c>
      <c r="P12" s="21" t="s">
        <v>19</v>
      </c>
      <c r="Q12" s="21" t="s">
        <v>27</v>
      </c>
      <c r="R12" s="19"/>
      <c r="S12" s="19"/>
      <c r="T12" s="19"/>
      <c r="U12" s="18"/>
      <c r="V12" s="18"/>
      <c r="W12" s="18"/>
    </row>
    <row r="13" spans="1:25" x14ac:dyDescent="0.2">
      <c r="A13" s="41" t="s">
        <v>67</v>
      </c>
      <c r="B13" s="41"/>
      <c r="C13" s="41"/>
      <c r="D13" s="41"/>
      <c r="E13" s="41"/>
      <c r="F13" s="41"/>
      <c r="G13" s="41"/>
      <c r="I13" s="10">
        <v>800</v>
      </c>
      <c r="J13" s="6">
        <f t="shared" ref="J13:J18" si="7">$C$3+V4</f>
        <v>55</v>
      </c>
      <c r="K13" s="27">
        <f>MATCH(J13,'Interpolated curves'!$B$9:$B$86,1)</f>
        <v>27</v>
      </c>
      <c r="L13" s="6">
        <f>INDEX('Interpolated curves'!$B$9:$B$86,K13)</f>
        <v>55</v>
      </c>
      <c r="M13" s="6">
        <f>INDEX('Interpolated curves'!$B$9:$B$86,K13+1)</f>
        <v>60</v>
      </c>
      <c r="N13" s="4">
        <f>INDEX('Interpolated curves'!$O$9:$O$86,K13)</f>
        <v>27.99930858599868</v>
      </c>
      <c r="O13" s="4">
        <f>INDEX('Interpolated curves'!$O$9:$O$86,K13+1)</f>
        <v>26.194784148556</v>
      </c>
      <c r="P13" s="4">
        <f t="shared" ref="P13:P18" si="8">N13+(O13-N13)*LOG10(J13/L13)/LOG10(M13/L13)</f>
        <v>27.99930858599868</v>
      </c>
      <c r="Q13" s="11">
        <f t="shared" ref="Q13:Q18" si="9">P13-O4</f>
        <v>-45.095580464510618</v>
      </c>
      <c r="R13" s="19"/>
      <c r="S13" s="19"/>
      <c r="T13" s="19"/>
      <c r="U13" s="18"/>
      <c r="V13" s="18"/>
      <c r="W13" s="18"/>
    </row>
    <row r="14" spans="1:25" x14ac:dyDescent="0.2">
      <c r="A14" s="41"/>
      <c r="B14" s="41"/>
      <c r="C14" s="41"/>
      <c r="D14" s="41"/>
      <c r="E14" s="41"/>
      <c r="F14" s="41"/>
      <c r="G14" s="41"/>
      <c r="I14" s="10">
        <v>900</v>
      </c>
      <c r="J14" s="6">
        <f t="shared" si="7"/>
        <v>55</v>
      </c>
      <c r="K14" s="27">
        <f>MATCH(J14,'Interpolated curves'!$B$9:$B$86,1)</f>
        <v>27</v>
      </c>
      <c r="L14" s="6">
        <f>INDEX('Interpolated curves'!$B$9:$B$86,K14)</f>
        <v>55</v>
      </c>
      <c r="M14" s="6">
        <f>INDEX('Interpolated curves'!$B$9:$B$86,K14+1)</f>
        <v>60</v>
      </c>
      <c r="N14" s="4">
        <f>INDEX('Interpolated curves'!$P$9:$P$86,K14)</f>
        <v>27.629173360333724</v>
      </c>
      <c r="O14" s="4">
        <f>INDEX('Interpolated curves'!$P$9:$P$86,K14+1)</f>
        <v>25.799374560660773</v>
      </c>
      <c r="P14" s="4">
        <f t="shared" si="8"/>
        <v>27.629173360333724</v>
      </c>
      <c r="Q14" s="11">
        <f t="shared" si="9"/>
        <v>-45.631544404057891</v>
      </c>
      <c r="R14" s="19"/>
      <c r="S14" s="19"/>
      <c r="T14" s="19"/>
      <c r="U14" s="18"/>
      <c r="V14" s="18"/>
      <c r="W14" s="18"/>
    </row>
    <row r="15" spans="1:25" x14ac:dyDescent="0.2">
      <c r="A15" s="41"/>
      <c r="B15" s="41"/>
      <c r="C15" s="41"/>
      <c r="D15" s="41"/>
      <c r="E15" s="41"/>
      <c r="F15" s="41"/>
      <c r="G15" s="41"/>
      <c r="I15" s="10">
        <v>1800</v>
      </c>
      <c r="J15" s="6">
        <f t="shared" si="7"/>
        <v>55</v>
      </c>
      <c r="K15" s="27">
        <f>MATCH(J15,'Interpolated curves'!$B$9:$B$86,1)</f>
        <v>27</v>
      </c>
      <c r="L15" s="6">
        <f>INDEX('Interpolated curves'!$B$9:$B$86,K15)</f>
        <v>55</v>
      </c>
      <c r="M15" s="6">
        <f>INDEX('Interpolated curves'!$B$9:$B$86,K15+1)</f>
        <v>60</v>
      </c>
      <c r="N15" s="4">
        <f>INDEX('Interpolated curves'!$Q$9:$Q$86,K15)</f>
        <v>25.450946362992109</v>
      </c>
      <c r="O15" s="4">
        <f>INDEX('Interpolated curves'!$Q$9:$Q$86,K15+1)</f>
        <v>23.472409225724675</v>
      </c>
      <c r="P15" s="4">
        <f t="shared" si="8"/>
        <v>25.450946362992109</v>
      </c>
      <c r="Q15" s="11">
        <f t="shared" si="9"/>
        <v>-54.785664957231575</v>
      </c>
      <c r="R15" s="19"/>
      <c r="S15" s="19"/>
      <c r="T15" s="19"/>
      <c r="U15" s="18"/>
      <c r="V15" s="18"/>
      <c r="W15" s="18"/>
    </row>
    <row r="16" spans="1:25" x14ac:dyDescent="0.2">
      <c r="A16" s="41"/>
      <c r="B16" s="41"/>
      <c r="C16" s="41"/>
      <c r="D16" s="41"/>
      <c r="E16" s="41"/>
      <c r="F16" s="41"/>
      <c r="G16" s="41"/>
      <c r="I16" s="10">
        <v>800</v>
      </c>
      <c r="J16" s="6">
        <f t="shared" si="7"/>
        <v>61</v>
      </c>
      <c r="K16" s="27">
        <f>MATCH(J16,'Interpolated curves'!$B$9:$B$86,1)</f>
        <v>28</v>
      </c>
      <c r="L16" s="6">
        <f>INDEX('Interpolated curves'!$B$9:$B$86,K16)</f>
        <v>60</v>
      </c>
      <c r="M16" s="6">
        <f>INDEX('Interpolated curves'!$B$9:$B$86,K16+1)</f>
        <v>65</v>
      </c>
      <c r="N16" s="4">
        <f>INDEX('Interpolated curves'!$O$9:$O$86,K16)</f>
        <v>26.194784148556</v>
      </c>
      <c r="O16" s="4">
        <f>INDEX('Interpolated curves'!$O$9:$O$86,K16+1)</f>
        <v>24.576609637510003</v>
      </c>
      <c r="P16" s="4">
        <f t="shared" si="8"/>
        <v>25.860621351216313</v>
      </c>
      <c r="Q16" s="11">
        <f t="shared" si="9"/>
        <v>-29.234267699292989</v>
      </c>
      <c r="R16" s="19"/>
      <c r="S16" s="19"/>
      <c r="T16" s="19"/>
      <c r="U16" s="18"/>
      <c r="V16" s="18"/>
      <c r="W16" s="18"/>
    </row>
    <row r="17" spans="9:23" x14ac:dyDescent="0.2">
      <c r="I17" s="10">
        <v>900</v>
      </c>
      <c r="J17" s="6">
        <f t="shared" si="7"/>
        <v>64</v>
      </c>
      <c r="K17" s="27">
        <f>MATCH(J17,'Interpolated curves'!$B$9:$B$86,1)</f>
        <v>28</v>
      </c>
      <c r="L17" s="6">
        <f>INDEX('Interpolated curves'!$B$9:$B$86,K17)</f>
        <v>60</v>
      </c>
      <c r="M17" s="6">
        <f>INDEX('Interpolated curves'!$B$9:$B$86,K17+1)</f>
        <v>65</v>
      </c>
      <c r="N17" s="4">
        <f>INDEX('Interpolated curves'!$P$9:$P$86,K17)</f>
        <v>25.799374560660773</v>
      </c>
      <c r="O17" s="4">
        <f>INDEX('Interpolated curves'!$P$9:$P$86,K17+1)</f>
        <v>24.158201637940607</v>
      </c>
      <c r="P17" s="4">
        <f t="shared" si="8"/>
        <v>24.476095070973997</v>
      </c>
      <c r="Q17" s="11">
        <f t="shared" si="9"/>
        <v>-24.78462269341761</v>
      </c>
      <c r="R17" s="19"/>
      <c r="S17" s="19"/>
      <c r="T17" s="19"/>
      <c r="U17" s="18"/>
      <c r="V17" s="18"/>
      <c r="W17" s="18"/>
    </row>
    <row r="18" spans="9:23" x14ac:dyDescent="0.2">
      <c r="I18" s="10">
        <v>1800</v>
      </c>
      <c r="J18" s="6">
        <f t="shared" si="7"/>
        <v>64</v>
      </c>
      <c r="K18" s="27">
        <f>MATCH(J18,'Interpolated curves'!$B$9:$B$86,1)</f>
        <v>28</v>
      </c>
      <c r="L18" s="6">
        <f>INDEX('Interpolated curves'!$B$9:$B$86,K18)</f>
        <v>60</v>
      </c>
      <c r="M18" s="6">
        <f>INDEX('Interpolated curves'!$B$9:$B$86,K18+1)</f>
        <v>65</v>
      </c>
      <c r="N18" s="4">
        <f>INDEX('Interpolated curves'!$Q$9:$Q$86,K18)</f>
        <v>23.472409225724675</v>
      </c>
      <c r="O18" s="4">
        <f>INDEX('Interpolated curves'!$Q$9:$Q$86,K18+1)</f>
        <v>21.695891818797005</v>
      </c>
      <c r="P18" s="4">
        <f t="shared" si="8"/>
        <v>22.040001333104481</v>
      </c>
      <c r="Q18" s="11">
        <f t="shared" si="9"/>
        <v>-34.196609987119203</v>
      </c>
      <c r="R18" s="19"/>
      <c r="S18" s="19"/>
      <c r="T18" s="19"/>
      <c r="U18" s="18"/>
      <c r="V18" s="18"/>
      <c r="W18" s="18"/>
    </row>
    <row r="19" spans="9:23" x14ac:dyDescent="0.2">
      <c r="I19" s="1"/>
      <c r="J19" s="18"/>
      <c r="K19" s="18"/>
      <c r="L19" s="18"/>
      <c r="M19" s="19"/>
      <c r="N19" s="19"/>
      <c r="O19" s="19"/>
      <c r="P19" s="19"/>
      <c r="Q19" s="23"/>
      <c r="R19" s="19"/>
      <c r="S19" s="19"/>
      <c r="T19" s="19"/>
      <c r="U19" s="18"/>
      <c r="V19" s="18"/>
      <c r="W19" s="18"/>
    </row>
    <row r="20" spans="9:23" x14ac:dyDescent="0.2">
      <c r="I20" s="2"/>
      <c r="J20" s="24" t="s">
        <v>28</v>
      </c>
      <c r="K20" s="18"/>
      <c r="L20" s="18"/>
      <c r="M20" s="19"/>
      <c r="N20" s="19"/>
      <c r="O20" s="19"/>
      <c r="P20" s="19"/>
      <c r="Q20" s="19"/>
      <c r="R20" s="19"/>
      <c r="S20" s="19"/>
      <c r="T20" s="21"/>
      <c r="U20" s="18"/>
      <c r="V20" s="18"/>
      <c r="W20" s="18"/>
    </row>
    <row r="21" spans="9:23" x14ac:dyDescent="0.2">
      <c r="I21" s="2"/>
      <c r="J21" s="24" t="s">
        <v>44</v>
      </c>
      <c r="K21" s="24" t="s">
        <v>44</v>
      </c>
      <c r="L21" s="24" t="s">
        <v>39</v>
      </c>
      <c r="M21" s="21" t="s">
        <v>38</v>
      </c>
      <c r="N21" s="21" t="s">
        <v>40</v>
      </c>
      <c r="O21" s="21"/>
      <c r="P21" s="19"/>
      <c r="Q21" s="19"/>
      <c r="R21" s="19"/>
      <c r="S21" s="19"/>
      <c r="T21" s="19"/>
      <c r="U21" s="18"/>
      <c r="V21" s="18"/>
      <c r="W21" s="18"/>
    </row>
    <row r="22" spans="9:23" x14ac:dyDescent="0.2">
      <c r="I22" s="14"/>
      <c r="J22" s="24" t="s">
        <v>29</v>
      </c>
      <c r="K22" s="24" t="s">
        <v>30</v>
      </c>
      <c r="L22" s="24" t="s">
        <v>37</v>
      </c>
      <c r="M22" s="21" t="s">
        <v>30</v>
      </c>
      <c r="N22" s="21" t="s">
        <v>30</v>
      </c>
      <c r="O22" s="21" t="s">
        <v>36</v>
      </c>
      <c r="P22" s="19"/>
      <c r="Q22" s="20"/>
      <c r="R22" s="19"/>
      <c r="S22" s="19"/>
      <c r="T22" s="23"/>
      <c r="U22" s="18"/>
      <c r="V22" s="18"/>
      <c r="W22" s="18"/>
    </row>
    <row r="23" spans="9:23" x14ac:dyDescent="0.2">
      <c r="I23" s="10">
        <v>800</v>
      </c>
      <c r="J23" s="6">
        <f t="shared" ref="J23:J28" si="10">$C$5</f>
        <v>30</v>
      </c>
      <c r="K23" s="6">
        <f t="shared" ref="K23:K28" si="11">10*LOG10(J23)</f>
        <v>14.771212547196624</v>
      </c>
      <c r="L23" s="6">
        <f t="shared" ref="L23:L28" si="12">$C$7</f>
        <v>18</v>
      </c>
      <c r="M23" s="4">
        <f t="shared" ref="M23:M28" si="13">K23+L23</f>
        <v>32.771212547196626</v>
      </c>
      <c r="N23" s="28">
        <f t="shared" ref="N23:N28" si="14">M23-2.15</f>
        <v>30.621212547196627</v>
      </c>
      <c r="O23" s="28">
        <f t="shared" ref="O23:O28" si="15">M23-2.15 -30</f>
        <v>0.62121254719662744</v>
      </c>
      <c r="P23" s="19"/>
      <c r="Q23" s="19"/>
      <c r="R23" s="18"/>
      <c r="S23" s="19"/>
      <c r="T23" s="19"/>
      <c r="U23" s="18"/>
      <c r="V23" s="18"/>
      <c r="W23" s="18"/>
    </row>
    <row r="24" spans="9:23" x14ac:dyDescent="0.2">
      <c r="I24" s="10">
        <v>900</v>
      </c>
      <c r="J24" s="6">
        <f t="shared" si="10"/>
        <v>30</v>
      </c>
      <c r="K24" s="6">
        <f t="shared" si="11"/>
        <v>14.771212547196624</v>
      </c>
      <c r="L24" s="6">
        <f t="shared" si="12"/>
        <v>18</v>
      </c>
      <c r="M24" s="4">
        <f t="shared" si="13"/>
        <v>32.771212547196626</v>
      </c>
      <c r="N24" s="28">
        <f t="shared" si="14"/>
        <v>30.621212547196627</v>
      </c>
      <c r="O24" s="28">
        <f t="shared" si="15"/>
        <v>0.62121254719662744</v>
      </c>
      <c r="P24" s="19"/>
      <c r="Q24" s="19"/>
      <c r="R24" s="18"/>
      <c r="S24" s="19"/>
      <c r="T24" s="20"/>
      <c r="U24" s="22"/>
      <c r="V24" s="22"/>
      <c r="W24" s="18"/>
    </row>
    <row r="25" spans="9:23" x14ac:dyDescent="0.2">
      <c r="I25" s="10">
        <v>1800</v>
      </c>
      <c r="J25" s="6">
        <f t="shared" si="10"/>
        <v>30</v>
      </c>
      <c r="K25" s="6">
        <f t="shared" si="11"/>
        <v>14.771212547196624</v>
      </c>
      <c r="L25" s="6">
        <f t="shared" si="12"/>
        <v>18</v>
      </c>
      <c r="M25" s="4">
        <f t="shared" si="13"/>
        <v>32.771212547196626</v>
      </c>
      <c r="N25" s="28">
        <f t="shared" si="14"/>
        <v>30.621212547196627</v>
      </c>
      <c r="O25" s="28">
        <f t="shared" si="15"/>
        <v>0.62121254719662744</v>
      </c>
      <c r="P25" s="19"/>
      <c r="Q25" s="19"/>
      <c r="R25" s="18"/>
      <c r="S25" s="19"/>
      <c r="T25" s="20"/>
      <c r="U25" s="22"/>
      <c r="V25" s="22"/>
      <c r="W25" s="18"/>
    </row>
    <row r="26" spans="9:23" x14ac:dyDescent="0.2">
      <c r="I26" s="10">
        <v>800</v>
      </c>
      <c r="J26" s="6">
        <f t="shared" si="10"/>
        <v>30</v>
      </c>
      <c r="K26" s="6">
        <f t="shared" si="11"/>
        <v>14.771212547196624</v>
      </c>
      <c r="L26" s="6">
        <f t="shared" si="12"/>
        <v>18</v>
      </c>
      <c r="M26" s="4">
        <f t="shared" si="13"/>
        <v>32.771212547196626</v>
      </c>
      <c r="N26" s="28">
        <f t="shared" si="14"/>
        <v>30.621212547196627</v>
      </c>
      <c r="O26" s="28">
        <f t="shared" si="15"/>
        <v>0.62121254719662744</v>
      </c>
      <c r="P26" s="19"/>
      <c r="Q26" s="19"/>
      <c r="R26" s="18"/>
      <c r="S26" s="19"/>
      <c r="T26" s="20"/>
      <c r="U26" s="22"/>
      <c r="V26" s="22"/>
      <c r="W26" s="18"/>
    </row>
    <row r="27" spans="9:23" x14ac:dyDescent="0.2">
      <c r="I27" s="10">
        <v>900</v>
      </c>
      <c r="J27" s="6">
        <f t="shared" si="10"/>
        <v>30</v>
      </c>
      <c r="K27" s="6">
        <f t="shared" si="11"/>
        <v>14.771212547196624</v>
      </c>
      <c r="L27" s="6">
        <f t="shared" si="12"/>
        <v>18</v>
      </c>
      <c r="M27" s="4">
        <f t="shared" si="13"/>
        <v>32.771212547196626</v>
      </c>
      <c r="N27" s="28">
        <f t="shared" si="14"/>
        <v>30.621212547196627</v>
      </c>
      <c r="O27" s="28">
        <f t="shared" si="15"/>
        <v>0.62121254719662744</v>
      </c>
      <c r="P27" s="19"/>
      <c r="Q27" s="19"/>
      <c r="R27" s="18"/>
      <c r="S27" s="19"/>
      <c r="T27" s="20"/>
      <c r="U27" s="22"/>
      <c r="V27" s="22"/>
      <c r="W27" s="18"/>
    </row>
    <row r="28" spans="9:23" x14ac:dyDescent="0.2">
      <c r="I28" s="10">
        <v>1800</v>
      </c>
      <c r="J28" s="6">
        <f t="shared" si="10"/>
        <v>30</v>
      </c>
      <c r="K28" s="6">
        <f t="shared" si="11"/>
        <v>14.771212547196624</v>
      </c>
      <c r="L28" s="6">
        <f t="shared" si="12"/>
        <v>18</v>
      </c>
      <c r="M28" s="4">
        <f t="shared" si="13"/>
        <v>32.771212547196626</v>
      </c>
      <c r="N28" s="28">
        <f t="shared" si="14"/>
        <v>30.621212547196627</v>
      </c>
      <c r="O28" s="28">
        <f t="shared" si="15"/>
        <v>0.62121254719662744</v>
      </c>
      <c r="P28" s="19"/>
      <c r="Q28" s="19"/>
      <c r="R28" s="18"/>
      <c r="S28" s="19"/>
      <c r="T28" s="20"/>
      <c r="U28" s="22"/>
      <c r="V28" s="22"/>
      <c r="W28" s="18"/>
    </row>
    <row r="29" spans="9:23" x14ac:dyDescent="0.2">
      <c r="I29" s="1"/>
      <c r="J29" s="19"/>
      <c r="K29" s="19"/>
      <c r="L29" s="19"/>
      <c r="M29" s="19"/>
      <c r="N29" s="21"/>
      <c r="O29" s="21"/>
      <c r="P29" s="19"/>
      <c r="Q29" s="19"/>
      <c r="R29" s="18"/>
      <c r="S29" s="19"/>
      <c r="T29" s="20"/>
      <c r="U29" s="22"/>
      <c r="V29" s="22"/>
      <c r="W29" s="18"/>
    </row>
    <row r="30" spans="9:23" x14ac:dyDescent="0.2">
      <c r="J30" s="21" t="s">
        <v>32</v>
      </c>
      <c r="K30" s="21" t="s">
        <v>42</v>
      </c>
      <c r="L30" s="21"/>
      <c r="M30" s="21" t="s">
        <v>40</v>
      </c>
      <c r="N30" s="21" t="s">
        <v>43</v>
      </c>
      <c r="O30" s="1"/>
      <c r="P30" s="1"/>
      <c r="Q30" s="1"/>
      <c r="S30" s="2"/>
      <c r="T30" s="1"/>
    </row>
    <row r="31" spans="9:23" x14ac:dyDescent="0.2">
      <c r="J31" s="21" t="s">
        <v>41</v>
      </c>
      <c r="K31" s="24" t="s">
        <v>30</v>
      </c>
      <c r="L31" s="24" t="s">
        <v>29</v>
      </c>
      <c r="M31" s="21" t="s">
        <v>30</v>
      </c>
      <c r="N31" s="21" t="s">
        <v>30</v>
      </c>
      <c r="O31" s="1"/>
      <c r="P31" s="1"/>
      <c r="Q31" s="1"/>
      <c r="S31" s="2"/>
      <c r="T31" s="1"/>
    </row>
    <row r="32" spans="9:23" x14ac:dyDescent="0.2">
      <c r="I32" s="10">
        <v>800</v>
      </c>
      <c r="J32" s="11">
        <f t="shared" ref="J32:J37" si="16">Q13+O23</f>
        <v>-44.474367917313991</v>
      </c>
      <c r="K32" s="29">
        <f t="shared" ref="K32:K37" si="17">K23-J32</f>
        <v>59.245580464510617</v>
      </c>
      <c r="L32" s="29">
        <f t="shared" ref="L32:L37" si="18">10^(K32/10)</f>
        <v>840539.34346952976</v>
      </c>
      <c r="M32" s="28">
        <f t="shared" ref="M32:M37" si="19">N32-2.15</f>
        <v>75.095580464510618</v>
      </c>
      <c r="N32" s="16">
        <f t="shared" ref="N32:N37" si="20">K32+L23</f>
        <v>77.245580464510624</v>
      </c>
      <c r="O32" s="1"/>
      <c r="P32" s="2"/>
      <c r="Q32" s="1"/>
      <c r="S32" s="2"/>
      <c r="T32" s="1"/>
    </row>
    <row r="33" spans="1:20" x14ac:dyDescent="0.2">
      <c r="I33" s="10">
        <v>900</v>
      </c>
      <c r="J33" s="11">
        <f t="shared" si="16"/>
        <v>-45.010331856861264</v>
      </c>
      <c r="K33" s="29">
        <f t="shared" si="17"/>
        <v>59.78154440405789</v>
      </c>
      <c r="L33" s="29">
        <f t="shared" si="18"/>
        <v>950942.90040946694</v>
      </c>
      <c r="M33" s="28">
        <f t="shared" si="19"/>
        <v>75.631544404057877</v>
      </c>
      <c r="N33" s="16">
        <f t="shared" si="20"/>
        <v>77.781544404057883</v>
      </c>
      <c r="O33" s="1"/>
      <c r="P33" s="2"/>
      <c r="Q33" s="1"/>
      <c r="S33" s="2"/>
      <c r="T33" s="1"/>
    </row>
    <row r="34" spans="1:20" x14ac:dyDescent="0.2">
      <c r="I34" s="10">
        <v>1800</v>
      </c>
      <c r="J34" s="11">
        <f t="shared" si="16"/>
        <v>-54.164452410034947</v>
      </c>
      <c r="K34" s="29">
        <f t="shared" si="17"/>
        <v>68.935664957231566</v>
      </c>
      <c r="L34" s="29">
        <f t="shared" si="18"/>
        <v>7826480.2874578545</v>
      </c>
      <c r="M34" s="28">
        <f t="shared" si="19"/>
        <v>84.78566495723156</v>
      </c>
      <c r="N34" s="16">
        <f t="shared" si="20"/>
        <v>86.935664957231566</v>
      </c>
      <c r="O34" s="1"/>
      <c r="P34" s="2"/>
      <c r="Q34" s="1"/>
      <c r="R34" s="2"/>
      <c r="S34" s="2"/>
      <c r="T34" s="1"/>
    </row>
    <row r="35" spans="1:20" x14ac:dyDescent="0.2">
      <c r="A35" s="1"/>
      <c r="B35" s="1"/>
      <c r="E35" s="1"/>
      <c r="I35" s="10">
        <v>800</v>
      </c>
      <c r="J35" s="11">
        <f t="shared" si="16"/>
        <v>-28.613055152096361</v>
      </c>
      <c r="K35" s="29">
        <f t="shared" si="17"/>
        <v>43.384267699292984</v>
      </c>
      <c r="L35" s="29">
        <f t="shared" si="18"/>
        <v>21798.508030898356</v>
      </c>
      <c r="M35" s="28">
        <f t="shared" si="19"/>
        <v>59.234267699292985</v>
      </c>
      <c r="N35" s="16">
        <f t="shared" si="20"/>
        <v>61.384267699292984</v>
      </c>
      <c r="O35" s="1"/>
      <c r="P35" s="2"/>
      <c r="Q35" s="1"/>
      <c r="R35" s="2"/>
      <c r="S35" s="2"/>
      <c r="T35" s="1"/>
    </row>
    <row r="36" spans="1:20" x14ac:dyDescent="0.2">
      <c r="I36" s="10">
        <v>900</v>
      </c>
      <c r="J36" s="11">
        <f t="shared" si="16"/>
        <v>-24.163410146220983</v>
      </c>
      <c r="K36" s="29">
        <f t="shared" si="17"/>
        <v>38.934622693417609</v>
      </c>
      <c r="L36" s="29">
        <f t="shared" si="18"/>
        <v>7824.6022349423556</v>
      </c>
      <c r="M36" s="28">
        <f t="shared" si="19"/>
        <v>54.78462269341761</v>
      </c>
      <c r="N36" s="16">
        <f t="shared" si="20"/>
        <v>56.934622693417609</v>
      </c>
      <c r="O36" s="1"/>
      <c r="P36" s="2"/>
      <c r="Q36" s="1"/>
      <c r="R36" s="2"/>
      <c r="S36" s="2"/>
      <c r="T36" s="1"/>
    </row>
    <row r="37" spans="1:20" x14ac:dyDescent="0.2">
      <c r="I37" s="10">
        <v>1800</v>
      </c>
      <c r="J37" s="11">
        <f t="shared" si="16"/>
        <v>-33.575397439922575</v>
      </c>
      <c r="K37" s="29">
        <f t="shared" si="17"/>
        <v>48.346609987119201</v>
      </c>
      <c r="L37" s="29">
        <f t="shared" si="18"/>
        <v>68337.800829889631</v>
      </c>
      <c r="M37" s="28">
        <f t="shared" si="19"/>
        <v>64.196609987119189</v>
      </c>
      <c r="N37" s="16">
        <f t="shared" si="20"/>
        <v>66.346609987119194</v>
      </c>
      <c r="O37" s="1"/>
      <c r="P37" s="2"/>
      <c r="Q37" s="1"/>
      <c r="R37" s="2"/>
      <c r="S37" s="2"/>
      <c r="T37" s="1"/>
    </row>
    <row r="38" spans="1:20" x14ac:dyDescent="0.2">
      <c r="I38" s="1"/>
      <c r="J38" s="2"/>
    </row>
    <row r="39" spans="1:20" x14ac:dyDescent="0.2">
      <c r="I39" s="1"/>
      <c r="J39" s="2"/>
    </row>
    <row r="40" spans="1:20" x14ac:dyDescent="0.2">
      <c r="I40" s="1"/>
      <c r="J40" s="2"/>
    </row>
    <row r="41" spans="1:20" x14ac:dyDescent="0.2">
      <c r="I41" s="2"/>
    </row>
    <row r="42" spans="1:20" x14ac:dyDescent="0.2">
      <c r="I42" s="2"/>
    </row>
    <row r="43" spans="1:20" x14ac:dyDescent="0.2">
      <c r="I43" s="2"/>
    </row>
    <row r="44" spans="1:20" x14ac:dyDescent="0.2">
      <c r="I44" s="2"/>
    </row>
    <row r="45" spans="1:20" x14ac:dyDescent="0.2">
      <c r="I45" s="2"/>
    </row>
    <row r="46" spans="1:20" x14ac:dyDescent="0.2">
      <c r="I46" s="2"/>
    </row>
    <row r="47" spans="1:20" x14ac:dyDescent="0.2">
      <c r="I47" s="2"/>
    </row>
    <row r="48" spans="1:20" x14ac:dyDescent="0.2">
      <c r="I48" s="2"/>
    </row>
    <row r="49" spans="1:9" x14ac:dyDescent="0.2">
      <c r="I49" s="2"/>
    </row>
    <row r="50" spans="1:9" x14ac:dyDescent="0.2">
      <c r="I50" s="2"/>
    </row>
    <row r="51" spans="1:9" x14ac:dyDescent="0.2">
      <c r="A51" s="2"/>
      <c r="B51" s="2"/>
      <c r="C51" s="2"/>
      <c r="D51" s="1"/>
      <c r="E51" s="1"/>
      <c r="I51" s="2"/>
    </row>
    <row r="52" spans="1:9" x14ac:dyDescent="0.2">
      <c r="A52" s="2"/>
      <c r="B52" s="2"/>
      <c r="C52" s="2"/>
      <c r="D52" s="1"/>
      <c r="E52" s="1"/>
      <c r="I52" s="2"/>
    </row>
    <row r="53" spans="1:9" x14ac:dyDescent="0.2">
      <c r="A53" s="2"/>
      <c r="B53" s="2"/>
      <c r="C53" s="2"/>
      <c r="D53" s="1"/>
      <c r="E53" s="1"/>
      <c r="I53" s="2"/>
    </row>
    <row r="54" spans="1:9" x14ac:dyDescent="0.2">
      <c r="A54" s="2"/>
      <c r="B54" s="2"/>
      <c r="C54" s="2"/>
      <c r="D54" s="1"/>
      <c r="E54" s="1"/>
      <c r="I54" s="2"/>
    </row>
    <row r="55" spans="1:9" x14ac:dyDescent="0.2">
      <c r="A55" s="2"/>
      <c r="B55" s="2"/>
      <c r="C55" s="2"/>
      <c r="D55" s="1"/>
      <c r="E55" s="1"/>
      <c r="I55" s="2"/>
    </row>
    <row r="56" spans="1:9" x14ac:dyDescent="0.2">
      <c r="A56" s="2"/>
      <c r="B56" s="2"/>
      <c r="C56" s="2"/>
      <c r="D56" s="1"/>
      <c r="E56" s="1"/>
      <c r="I56" s="2"/>
    </row>
    <row r="57" spans="1:9" x14ac:dyDescent="0.2">
      <c r="A57" s="2"/>
      <c r="B57" s="2"/>
      <c r="C57" s="2"/>
      <c r="D57" s="1"/>
      <c r="E57" s="1"/>
      <c r="I57" s="2"/>
    </row>
    <row r="58" spans="1:9" x14ac:dyDescent="0.2">
      <c r="A58" s="2"/>
      <c r="B58" s="2"/>
      <c r="C58" s="2"/>
      <c r="D58" s="1"/>
      <c r="E58" s="1"/>
      <c r="I58" s="2"/>
    </row>
    <row r="59" spans="1:9" x14ac:dyDescent="0.2">
      <c r="A59" s="2"/>
      <c r="B59" s="2"/>
      <c r="C59" s="2"/>
      <c r="D59" s="1"/>
      <c r="E59" s="1"/>
      <c r="I59" s="2"/>
    </row>
    <row r="60" spans="1:9" x14ac:dyDescent="0.2">
      <c r="A60" s="2"/>
      <c r="B60" s="2"/>
      <c r="C60" s="2"/>
      <c r="D60" s="1"/>
      <c r="E60" s="1"/>
      <c r="I60" s="2"/>
    </row>
    <row r="61" spans="1:9" x14ac:dyDescent="0.2">
      <c r="A61" s="2"/>
      <c r="B61" s="2"/>
      <c r="C61" s="2"/>
      <c r="D61" s="1"/>
      <c r="E61" s="1"/>
      <c r="I61" s="2"/>
    </row>
    <row r="62" spans="1:9" x14ac:dyDescent="0.2">
      <c r="A62" s="2"/>
      <c r="B62" s="2"/>
      <c r="C62" s="2"/>
      <c r="D62" s="1"/>
      <c r="E62" s="1"/>
      <c r="I62" s="2"/>
    </row>
    <row r="63" spans="1:9" x14ac:dyDescent="0.2">
      <c r="A63" s="2"/>
      <c r="B63" s="2"/>
      <c r="C63" s="2"/>
      <c r="D63" s="1"/>
      <c r="E63" s="1"/>
      <c r="I63" s="2"/>
    </row>
    <row r="64" spans="1:9" x14ac:dyDescent="0.2">
      <c r="A64" s="2"/>
      <c r="B64" s="2"/>
      <c r="C64" s="2"/>
      <c r="D64" s="1"/>
      <c r="E64" s="1"/>
      <c r="I64" s="2"/>
    </row>
    <row r="65" spans="1:9" x14ac:dyDescent="0.2">
      <c r="A65" s="2"/>
      <c r="B65" s="2"/>
      <c r="C65" s="2"/>
      <c r="D65" s="1"/>
      <c r="E65" s="1"/>
      <c r="I65" s="2"/>
    </row>
    <row r="66" spans="1:9" x14ac:dyDescent="0.2">
      <c r="A66" s="2"/>
      <c r="B66" s="2"/>
      <c r="C66" s="2"/>
      <c r="D66" s="1"/>
      <c r="E66" s="1"/>
      <c r="I66" s="2"/>
    </row>
    <row r="67" spans="1:9" x14ac:dyDescent="0.2">
      <c r="A67" s="2"/>
      <c r="B67" s="2"/>
      <c r="C67" s="2"/>
      <c r="D67" s="1"/>
      <c r="E67" s="1"/>
      <c r="I67" s="2"/>
    </row>
    <row r="68" spans="1:9" x14ac:dyDescent="0.2">
      <c r="A68" s="2"/>
      <c r="B68" s="2"/>
      <c r="C68" s="2"/>
      <c r="D68" s="1"/>
      <c r="E68" s="1"/>
      <c r="I68" s="2"/>
    </row>
    <row r="69" spans="1:9" x14ac:dyDescent="0.2">
      <c r="A69" s="2"/>
      <c r="B69" s="2"/>
      <c r="C69" s="2"/>
      <c r="D69" s="1"/>
      <c r="E69" s="1"/>
      <c r="I69" s="2"/>
    </row>
    <row r="70" spans="1:9" x14ac:dyDescent="0.2">
      <c r="A70" s="2"/>
      <c r="B70" s="2"/>
      <c r="C70" s="2"/>
      <c r="D70" s="1"/>
      <c r="E70" s="1"/>
      <c r="I70" s="2"/>
    </row>
    <row r="71" spans="1:9" x14ac:dyDescent="0.2">
      <c r="A71" s="2"/>
      <c r="B71" s="2"/>
      <c r="C71" s="2"/>
      <c r="D71" s="1"/>
      <c r="E71" s="1"/>
      <c r="I71" s="2"/>
    </row>
    <row r="72" spans="1:9" x14ac:dyDescent="0.2">
      <c r="A72" s="2"/>
      <c r="B72" s="2"/>
      <c r="C72" s="2"/>
      <c r="D72" s="1"/>
      <c r="E72" s="1"/>
      <c r="I72" s="2"/>
    </row>
    <row r="73" spans="1:9" x14ac:dyDescent="0.2">
      <c r="A73" s="2"/>
      <c r="B73" s="2"/>
      <c r="C73" s="2"/>
      <c r="D73" s="1"/>
      <c r="E73" s="1"/>
      <c r="I73" s="2"/>
    </row>
    <row r="74" spans="1:9" x14ac:dyDescent="0.2">
      <c r="A74" s="2"/>
      <c r="B74" s="2"/>
      <c r="C74" s="2"/>
      <c r="D74" s="1"/>
      <c r="E74" s="1"/>
      <c r="I74" s="2"/>
    </row>
    <row r="75" spans="1:9" x14ac:dyDescent="0.2">
      <c r="A75" s="2"/>
      <c r="B75" s="2"/>
      <c r="C75" s="2"/>
      <c r="D75" s="1"/>
      <c r="E75" s="1"/>
      <c r="I75" s="2"/>
    </row>
    <row r="76" spans="1:9" x14ac:dyDescent="0.2">
      <c r="A76" s="2"/>
      <c r="B76" s="2"/>
      <c r="C76" s="2"/>
      <c r="D76" s="1"/>
      <c r="E76" s="1"/>
      <c r="I76" s="2"/>
    </row>
    <row r="77" spans="1:9" x14ac:dyDescent="0.2">
      <c r="A77" s="2"/>
      <c r="B77" s="2"/>
      <c r="C77" s="2"/>
      <c r="D77" s="1"/>
      <c r="E77" s="1"/>
      <c r="I77" s="2"/>
    </row>
    <row r="78" spans="1:9" x14ac:dyDescent="0.2">
      <c r="A78" s="2"/>
      <c r="B78" s="2"/>
      <c r="C78" s="2"/>
      <c r="D78" s="1"/>
      <c r="E78" s="1"/>
      <c r="I78" s="2"/>
    </row>
    <row r="79" spans="1:9" x14ac:dyDescent="0.2">
      <c r="A79" s="2"/>
      <c r="B79" s="2"/>
      <c r="C79" s="2"/>
      <c r="D79" s="1"/>
      <c r="E79" s="1"/>
      <c r="I79" s="2"/>
    </row>
    <row r="80" spans="1:9" x14ac:dyDescent="0.2">
      <c r="A80" s="2"/>
      <c r="B80" s="2"/>
      <c r="C80" s="2"/>
      <c r="D80" s="1"/>
      <c r="E80" s="1"/>
      <c r="I80" s="2"/>
    </row>
    <row r="81" spans="1:9" x14ac:dyDescent="0.2">
      <c r="A81" s="2"/>
      <c r="B81" s="2"/>
      <c r="C81" s="2"/>
      <c r="D81" s="1"/>
      <c r="E81" s="1"/>
      <c r="I81" s="2"/>
    </row>
    <row r="82" spans="1:9" x14ac:dyDescent="0.2">
      <c r="A82" s="2"/>
      <c r="B82" s="2"/>
      <c r="C82" s="2"/>
      <c r="D82" s="1"/>
      <c r="E82" s="1"/>
      <c r="I82" s="2"/>
    </row>
    <row r="83" spans="1:9" x14ac:dyDescent="0.2">
      <c r="A83" s="2"/>
      <c r="B83" s="2"/>
      <c r="C83" s="2"/>
      <c r="D83" s="1"/>
      <c r="E83" s="1"/>
      <c r="I83" s="2"/>
    </row>
    <row r="84" spans="1:9" x14ac:dyDescent="0.2">
      <c r="A84" s="2"/>
      <c r="B84" s="2"/>
      <c r="C84" s="2"/>
      <c r="D84" s="1"/>
      <c r="E84" s="1"/>
      <c r="I84" s="2"/>
    </row>
    <row r="85" spans="1:9" x14ac:dyDescent="0.2">
      <c r="A85" s="2"/>
      <c r="B85" s="2"/>
      <c r="C85" s="2"/>
      <c r="D85" s="1"/>
      <c r="E85" s="1"/>
      <c r="I85" s="2"/>
    </row>
    <row r="86" spans="1:9" x14ac:dyDescent="0.2">
      <c r="A86" s="2"/>
      <c r="B86" s="2"/>
      <c r="C86" s="2"/>
      <c r="D86" s="1"/>
      <c r="E86" s="1"/>
      <c r="I86" s="2"/>
    </row>
    <row r="87" spans="1:9" x14ac:dyDescent="0.2">
      <c r="A87" s="2"/>
      <c r="B87" s="2"/>
      <c r="C87" s="2"/>
      <c r="D87" s="1"/>
      <c r="E87" s="1"/>
      <c r="I87" s="2"/>
    </row>
    <row r="88" spans="1:9" x14ac:dyDescent="0.2">
      <c r="A88" s="2"/>
      <c r="B88" s="2"/>
      <c r="C88" s="2"/>
      <c r="D88" s="1"/>
      <c r="E88" s="1"/>
      <c r="I88" s="2"/>
    </row>
    <row r="89" spans="1:9" x14ac:dyDescent="0.2">
      <c r="A89" s="2"/>
      <c r="B89" s="2"/>
      <c r="C89" s="2"/>
      <c r="D89" s="1"/>
      <c r="E89" s="1"/>
      <c r="I89" s="2"/>
    </row>
    <row r="90" spans="1:9" x14ac:dyDescent="0.2">
      <c r="A90" s="2"/>
      <c r="B90" s="2"/>
      <c r="C90" s="2"/>
      <c r="D90" s="1"/>
      <c r="E90" s="1"/>
      <c r="I90" s="2"/>
    </row>
    <row r="91" spans="1:9" x14ac:dyDescent="0.2">
      <c r="A91" s="2"/>
      <c r="B91" s="2"/>
      <c r="C91" s="2"/>
      <c r="D91" s="1"/>
      <c r="E91" s="1"/>
      <c r="I91" s="2"/>
    </row>
    <row r="92" spans="1:9" x14ac:dyDescent="0.2">
      <c r="A92" s="2"/>
      <c r="B92" s="2"/>
      <c r="C92" s="2"/>
      <c r="D92" s="1"/>
      <c r="E92" s="1"/>
      <c r="I92" s="2"/>
    </row>
    <row r="93" spans="1:9" x14ac:dyDescent="0.2">
      <c r="A93" s="2"/>
      <c r="B93" s="2"/>
      <c r="C93" s="2"/>
      <c r="D93" s="1"/>
      <c r="E93" s="1"/>
      <c r="I93" s="2"/>
    </row>
    <row r="94" spans="1:9" x14ac:dyDescent="0.2">
      <c r="A94" s="2"/>
      <c r="B94" s="2"/>
      <c r="C94" s="2"/>
      <c r="D94" s="1"/>
      <c r="E94" s="1"/>
      <c r="I94" s="2"/>
    </row>
    <row r="95" spans="1:9" x14ac:dyDescent="0.2">
      <c r="A95" s="2"/>
      <c r="B95" s="2"/>
      <c r="C95" s="2"/>
      <c r="D95" s="1"/>
      <c r="E95" s="1"/>
      <c r="I95" s="2"/>
    </row>
    <row r="96" spans="1:9" x14ac:dyDescent="0.2">
      <c r="A96" s="2"/>
      <c r="B96" s="2"/>
      <c r="C96" s="2"/>
      <c r="D96" s="1"/>
      <c r="E96" s="1"/>
      <c r="I96" s="2"/>
    </row>
    <row r="97" spans="1:9" x14ac:dyDescent="0.2">
      <c r="A97" s="2"/>
      <c r="B97" s="2"/>
      <c r="C97" s="2"/>
      <c r="D97" s="1"/>
      <c r="E97" s="1"/>
      <c r="I97" s="2"/>
    </row>
    <row r="98" spans="1:9" x14ac:dyDescent="0.2">
      <c r="A98" s="2"/>
      <c r="B98" s="2"/>
      <c r="C98" s="2"/>
      <c r="D98" s="1"/>
      <c r="E98" s="1"/>
      <c r="I98" s="2"/>
    </row>
    <row r="99" spans="1:9" x14ac:dyDescent="0.2">
      <c r="A99" s="2"/>
      <c r="B99" s="2"/>
      <c r="C99" s="2"/>
      <c r="D99" s="1"/>
      <c r="E99" s="1"/>
      <c r="I99" s="2"/>
    </row>
    <row r="100" spans="1:9" x14ac:dyDescent="0.2">
      <c r="A100" s="2"/>
      <c r="B100" s="2"/>
      <c r="C100" s="2"/>
      <c r="D100" s="1"/>
      <c r="E100" s="1"/>
      <c r="I100" s="2"/>
    </row>
    <row r="101" spans="1:9" x14ac:dyDescent="0.2">
      <c r="A101" s="2"/>
      <c r="B101" s="2"/>
      <c r="C101" s="2"/>
      <c r="D101" s="1"/>
      <c r="E101" s="1"/>
    </row>
    <row r="102" spans="1:9" x14ac:dyDescent="0.2">
      <c r="C102" s="2"/>
      <c r="D102" s="2"/>
      <c r="E102" s="2"/>
    </row>
  </sheetData>
  <mergeCells count="1">
    <mergeCell ref="A13:G16"/>
  </mergeCells>
  <pageMargins left="0.7" right="0.7" top="0.75" bottom="0.75" header="0.3" footer="0.3"/>
  <pageSetup paperSize="9" orientation="portrait" horizontalDpi="4294967295" verticalDpi="4294967295" r:id="rId1"/>
  <drawing r:id="rId2"/>
  <legacyDrawing r:id="rId3"/>
  <mc:AlternateContent xmlns:mc="http://schemas.openxmlformats.org/markup-compatibility/2006">
    <mc:Choice Requires="x14">
      <controls>
        <mc:AlternateContent xmlns:mc="http://schemas.openxmlformats.org/markup-compatibility/2006">
          <mc:Choice Requires="x14">
            <control shapeId="70666" r:id="rId4" name="Drop Down 10">
              <controlPr defaultSize="0" autoLine="0" autoPict="0">
                <anchor moveWithCells="1">
                  <from>
                    <xdr:col>1</xdr:col>
                    <xdr:colOff>600075</xdr:colOff>
                    <xdr:row>9</xdr:row>
                    <xdr:rowOff>9525</xdr:rowOff>
                  </from>
                  <to>
                    <xdr:col>3</xdr:col>
                    <xdr:colOff>9525</xdr:colOff>
                    <xdr:row>10</xdr:row>
                    <xdr:rowOff>9525</xdr:rowOff>
                  </to>
                </anchor>
              </controlPr>
            </control>
          </mc:Choice>
        </mc:AlternateContent>
        <mc:AlternateContent xmlns:mc="http://schemas.openxmlformats.org/markup-compatibility/2006">
          <mc:Choice Requires="x14">
            <control shapeId="70670" r:id="rId5" name="Drop Down 14">
              <controlPr defaultSize="0" autoLine="0" autoPict="0">
                <anchor moveWithCells="1">
                  <from>
                    <xdr:col>2</xdr:col>
                    <xdr:colOff>9525</xdr:colOff>
                    <xdr:row>2</xdr:row>
                    <xdr:rowOff>152400</xdr:rowOff>
                  </from>
                  <to>
                    <xdr:col>3</xdr:col>
                    <xdr:colOff>28575</xdr:colOff>
                    <xdr:row>3</xdr:row>
                    <xdr:rowOff>152400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87"/>
  <sheetViews>
    <sheetView zoomScale="110" zoomScaleNormal="110" workbookViewId="0"/>
  </sheetViews>
  <sheetFormatPr defaultRowHeight="12.75" x14ac:dyDescent="0.2"/>
  <sheetData>
    <row r="1" spans="1:18" x14ac:dyDescent="0.2">
      <c r="C1" t="s">
        <v>52</v>
      </c>
    </row>
    <row r="2" spans="1:18" x14ac:dyDescent="0.2">
      <c r="A2" s="1" t="s">
        <v>50</v>
      </c>
      <c r="B2" s="1">
        <f>INDEX(D$2:L$2,1,C2)</f>
        <v>37.5</v>
      </c>
      <c r="C2" s="1">
        <f>MATCH(_h1,D$2:L$2,1)</f>
        <v>3</v>
      </c>
      <c r="D2" s="1">
        <v>10</v>
      </c>
      <c r="E2" s="1">
        <v>20</v>
      </c>
      <c r="F2" s="1">
        <v>37.5</v>
      </c>
      <c r="G2" s="1">
        <v>75</v>
      </c>
      <c r="H2" s="1">
        <v>150</v>
      </c>
      <c r="I2" s="1">
        <v>300</v>
      </c>
      <c r="J2" s="1">
        <v>600</v>
      </c>
      <c r="K2" s="1">
        <v>1200</v>
      </c>
    </row>
    <row r="3" spans="1:18" x14ac:dyDescent="0.2">
      <c r="A3" s="1" t="s">
        <v>51</v>
      </c>
      <c r="B3" s="1">
        <f>INDEX(D$2:L$2,1,C3)</f>
        <v>75</v>
      </c>
      <c r="C3" s="1">
        <f>C2+1</f>
        <v>4</v>
      </c>
      <c r="D3" s="1"/>
      <c r="E3" s="2"/>
      <c r="F3" s="2"/>
      <c r="G3" s="2"/>
      <c r="H3" s="2"/>
      <c r="I3" s="1"/>
    </row>
    <row r="4" spans="1:18" x14ac:dyDescent="0.2">
      <c r="A4" s="1"/>
      <c r="B4" s="1"/>
      <c r="C4" s="1"/>
      <c r="D4" s="1"/>
      <c r="E4" s="1"/>
      <c r="F4" s="1"/>
      <c r="G4" s="1"/>
      <c r="H4" s="10" t="s">
        <v>34</v>
      </c>
      <c r="I4" s="1"/>
      <c r="J4" s="1"/>
      <c r="K4" s="10" t="s">
        <v>34</v>
      </c>
      <c r="O4" s="7" t="s">
        <v>35</v>
      </c>
    </row>
    <row r="5" spans="1:18" x14ac:dyDescent="0.2">
      <c r="A5" s="1"/>
      <c r="B5" s="1"/>
      <c r="C5" s="1"/>
      <c r="D5" s="1"/>
      <c r="E5" s="1"/>
      <c r="F5" s="1"/>
      <c r="G5" s="1"/>
      <c r="H5" s="13" t="s">
        <v>15</v>
      </c>
      <c r="I5" s="13"/>
      <c r="J5" s="13"/>
      <c r="K5" s="13" t="s">
        <v>15</v>
      </c>
      <c r="L5" s="13"/>
      <c r="M5" s="13"/>
      <c r="N5" s="13"/>
      <c r="O5" s="13" t="s">
        <v>15</v>
      </c>
      <c r="P5" s="13"/>
      <c r="Q5" s="13"/>
      <c r="R5" s="1"/>
    </row>
    <row r="6" spans="1:18" x14ac:dyDescent="0.2">
      <c r="A6" s="12" t="s">
        <v>11</v>
      </c>
      <c r="C6" s="12">
        <f>B2</f>
        <v>37.5</v>
      </c>
      <c r="D6" s="12">
        <f>B2</f>
        <v>37.5</v>
      </c>
      <c r="E6" s="12">
        <f>B3</f>
        <v>75</v>
      </c>
      <c r="F6" s="12">
        <f>B3</f>
        <v>75</v>
      </c>
      <c r="G6" s="12"/>
      <c r="H6" s="12">
        <f>B2</f>
        <v>37.5</v>
      </c>
      <c r="I6" s="12">
        <f>B2</f>
        <v>37.5</v>
      </c>
      <c r="J6" s="12">
        <f>B2</f>
        <v>37.5</v>
      </c>
      <c r="K6" s="12">
        <f>B3</f>
        <v>75</v>
      </c>
      <c r="L6" s="12">
        <f>B3</f>
        <v>75</v>
      </c>
      <c r="M6" s="12">
        <f>B3</f>
        <v>75</v>
      </c>
      <c r="N6" s="12"/>
      <c r="O6" s="9">
        <f>_h1</f>
        <v>50</v>
      </c>
      <c r="P6" s="9">
        <f>_h1</f>
        <v>50</v>
      </c>
      <c r="Q6" s="9">
        <f>_h1</f>
        <v>50</v>
      </c>
      <c r="R6" s="1"/>
    </row>
    <row r="7" spans="1:18" x14ac:dyDescent="0.2">
      <c r="A7" t="s">
        <v>1</v>
      </c>
      <c r="B7" s="1"/>
      <c r="C7" s="9">
        <v>600</v>
      </c>
      <c r="D7" s="9">
        <v>2000</v>
      </c>
      <c r="E7" s="9">
        <v>600</v>
      </c>
      <c r="F7" s="9">
        <v>2000</v>
      </c>
      <c r="G7" s="9"/>
      <c r="H7" s="9">
        <v>800</v>
      </c>
      <c r="I7" s="9">
        <v>900</v>
      </c>
      <c r="J7" s="9">
        <v>1800</v>
      </c>
      <c r="K7" s="9">
        <v>800</v>
      </c>
      <c r="L7" s="9">
        <v>900</v>
      </c>
      <c r="M7" s="9">
        <v>1800</v>
      </c>
      <c r="N7" s="9"/>
      <c r="O7" s="9">
        <v>800</v>
      </c>
      <c r="P7" s="9">
        <v>900</v>
      </c>
      <c r="Q7" s="9">
        <v>1800</v>
      </c>
      <c r="R7" s="1"/>
    </row>
    <row r="8" spans="1:18" x14ac:dyDescent="0.2">
      <c r="A8" s="1" t="s">
        <v>16</v>
      </c>
      <c r="C8" s="12" t="s">
        <v>10</v>
      </c>
      <c r="D8" s="12" t="s">
        <v>12</v>
      </c>
      <c r="E8" s="12" t="s">
        <v>10</v>
      </c>
      <c r="F8" s="12" t="s">
        <v>12</v>
      </c>
      <c r="G8" s="12"/>
      <c r="H8" s="12" t="s">
        <v>45</v>
      </c>
      <c r="I8" s="9" t="s">
        <v>13</v>
      </c>
      <c r="J8" s="9" t="s">
        <v>48</v>
      </c>
      <c r="K8" s="12" t="s">
        <v>45</v>
      </c>
      <c r="L8" s="9" t="s">
        <v>13</v>
      </c>
      <c r="M8" s="9" t="s">
        <v>48</v>
      </c>
      <c r="N8" s="9"/>
      <c r="O8" s="12" t="s">
        <v>45</v>
      </c>
      <c r="P8" s="9" t="s">
        <v>13</v>
      </c>
      <c r="Q8" s="9" t="s">
        <v>48</v>
      </c>
      <c r="R8" s="1"/>
    </row>
    <row r="9" spans="1:18" x14ac:dyDescent="0.2">
      <c r="A9" s="1"/>
      <c r="B9" s="1">
        <v>1</v>
      </c>
      <c r="C9" s="2">
        <f>CHOOSE(_path,INDEX('1546 Curves'!C7:J7,1,$C$2),INDEX('1546 Curves'!C93:J93,1,$C$2))</f>
        <v>97.075999999999993</v>
      </c>
      <c r="D9" s="2">
        <f>CHOOSE(_path,INDEX('1546 Curves'!O7:V7,1,$C$2),INDEX('1546 Curves'!O93:V93,1,$C$2))</f>
        <v>98.653999999999996</v>
      </c>
      <c r="E9" s="2">
        <f>CHOOSE(_path,INDEX('1546 Curves'!C7:J7,1,$C$3),INDEX('1546 Curves'!C93:J93,1,$C$3))</f>
        <v>99.698999999999998</v>
      </c>
      <c r="F9" s="2">
        <f>CHOOSE(_path,INDEX('1546 Curves'!O7:V7,1,$C$3),INDEX('1546 Curves'!O93:V93,1,$C$3))</f>
        <v>101.146</v>
      </c>
      <c r="G9" s="2"/>
      <c r="H9" s="2">
        <f>C9+(D9-C9)*((LOG10($H$7/$C$7))/(LOG10($D$7/$C$7)))</f>
        <v>97.453053625046834</v>
      </c>
      <c r="I9" s="2">
        <f>C9+(D9-C9)*((LOG10($I$7/$C$7))/(LOG10($D$7/$C$7)))</f>
        <v>97.607427236807808</v>
      </c>
      <c r="J9" s="2">
        <f>C9+(D9-C9)*((LOG10($J$7/$C$7))/(LOG10($D$7/$C$7)))</f>
        <v>98.515908098662464</v>
      </c>
      <c r="K9" s="2">
        <f>E9+(F9-E9)*((LOG10($K$7/$E$7))/(LOG10($F$7/$E$7)))</f>
        <v>100.04475196162407</v>
      </c>
      <c r="L9" s="2">
        <f>E9+(F9-E9)*((LOG10($L$7/$E$7))/(LOG10($F$7/$E$7)))</f>
        <v>100.18631002006394</v>
      </c>
      <c r="M9" s="2">
        <f>E9+(F9-E9)*((LOG10($M$7/$E$7))/(LOG10($F$7/$E$7)))</f>
        <v>101.01937200175196</v>
      </c>
      <c r="N9" s="2"/>
      <c r="O9" s="2">
        <f t="shared" ref="O9:O40" si="0">H9+(K9-H9)*LOG10(_h1/H$6)/LOG10(K$6/H$6)</f>
        <v>98.528705621544987</v>
      </c>
      <c r="P9" s="2">
        <f t="shared" ref="P9:P40" si="1">I9+(L9-I9)*LOG10(_h1/I$6)/LOG10(L$6/I$6)</f>
        <v>98.677760298103692</v>
      </c>
      <c r="Q9" s="2">
        <f t="shared" ref="Q9:Q40" si="2">J9+(M9-J9)*LOG10(_h1/J$6)/LOG10(M$6/J$6)</f>
        <v>99.554939496535582</v>
      </c>
      <c r="R9" s="1"/>
    </row>
    <row r="10" spans="1:18" x14ac:dyDescent="0.2">
      <c r="A10" s="1"/>
      <c r="B10" s="1">
        <v>2</v>
      </c>
      <c r="C10" s="2">
        <f>CHOOSE(_path,INDEX('1546 Curves'!C8:J8,1,$C$2),INDEX('1546 Curves'!C94:J94,1,$C$2))</f>
        <v>87.448999999999998</v>
      </c>
      <c r="D10" s="2">
        <f>CHOOSE(_path,INDEX('1546 Curves'!O8:V8,1,$C$2),INDEX('1546 Curves'!O94:V94,1,$C$2))</f>
        <v>88.762</v>
      </c>
      <c r="E10" s="2">
        <f>CHOOSE(_path,INDEX('1546 Curves'!C8:J8,1,$C$3),INDEX('1546 Curves'!C94:J94,1,$C$3))</f>
        <v>90.671999999999997</v>
      </c>
      <c r="F10" s="2">
        <f>CHOOSE(_path,INDEX('1546 Curves'!O8:V8,1,$C$3),INDEX('1546 Curves'!O94:V94,1,$C$3))</f>
        <v>92</v>
      </c>
      <c r="G10" s="2"/>
      <c r="H10" s="2">
        <f t="shared" ref="H10:H73" si="3">C10+(D10-C10)*((LOG10($H$7/$C$7))/(LOG10($D$7/$C$7)))</f>
        <v>87.762733466214513</v>
      </c>
      <c r="I10" s="2">
        <f t="shared" ref="I10:I73" si="4">C10+(D10-C10)*((LOG10($I$7/$C$7))/(LOG10($D$7/$C$7)))</f>
        <v>87.891182485379375</v>
      </c>
      <c r="J10" s="2">
        <f t="shared" ref="J10:J73" si="5">C10+(D10-C10)*((LOG10($J$7/$C$7))/(LOG10($D$7/$C$7)))</f>
        <v>88.647098436973266</v>
      </c>
      <c r="K10" s="2">
        <f t="shared" ref="K10:K73" si="6">E10+(F10-E10)*((LOG10($K$7/$E$7))/(LOG10($F$7/$E$7)))</f>
        <v>90.98931762614842</v>
      </c>
      <c r="L10" s="2">
        <f t="shared" ref="L10:L73" si="7">E10+(F10-E10)*((LOG10($L$7/$E$7))/(LOG10($F$7/$E$7)))</f>
        <v>91.119234075082872</v>
      </c>
      <c r="M10" s="2">
        <f t="shared" ref="M10:M73" si="8">E10+(F10-E10)*((LOG10($M$7/$E$7))/(LOG10($F$7/$E$7)))</f>
        <v>91.88378577631417</v>
      </c>
      <c r="N10" s="2"/>
      <c r="O10" s="2">
        <f t="shared" si="0"/>
        <v>89.101886887166216</v>
      </c>
      <c r="P10" s="2">
        <f t="shared" si="1"/>
        <v>89.230944944713016</v>
      </c>
      <c r="Q10" s="2">
        <f t="shared" si="2"/>
        <v>89.990445056240816</v>
      </c>
      <c r="R10" s="1"/>
    </row>
    <row r="11" spans="1:18" x14ac:dyDescent="0.2">
      <c r="A11" s="1"/>
      <c r="B11" s="1">
        <v>3</v>
      </c>
      <c r="C11" s="2">
        <f>CHOOSE(_path,INDEX('1546 Curves'!C9:J9,1,$C$2),INDEX('1546 Curves'!C95:J95,1,$C$2))</f>
        <v>81.617000000000004</v>
      </c>
      <c r="D11" s="2">
        <f>CHOOSE(_path,INDEX('1546 Curves'!O9:V9,1,$C$2),INDEX('1546 Curves'!O95:V95,1,$C$2))</f>
        <v>82.641000000000005</v>
      </c>
      <c r="E11" s="2">
        <f>CHOOSE(_path,INDEX('1546 Curves'!C9:J9,1,$C$3),INDEX('1546 Curves'!C95:J95,1,$C$3))</f>
        <v>85.245999999999995</v>
      </c>
      <c r="F11" s="2">
        <f>CHOOSE(_path,INDEX('1546 Curves'!O9:V9,1,$C$3),INDEX('1546 Curves'!O95:V95,1,$C$3))</f>
        <v>86.423000000000002</v>
      </c>
      <c r="G11" s="2"/>
      <c r="H11" s="2">
        <f t="shared" si="3"/>
        <v>81.861678651487949</v>
      </c>
      <c r="I11" s="2">
        <f t="shared" si="4"/>
        <v>81.961855190425354</v>
      </c>
      <c r="J11" s="2">
        <f t="shared" si="5"/>
        <v>82.551389032338633</v>
      </c>
      <c r="K11" s="2">
        <f t="shared" si="6"/>
        <v>85.52723708281377</v>
      </c>
      <c r="L11" s="2">
        <f t="shared" si="7"/>
        <v>85.642381405401011</v>
      </c>
      <c r="M11" s="2">
        <f t="shared" si="8"/>
        <v>86.319999893615801</v>
      </c>
      <c r="N11" s="2"/>
      <c r="O11" s="2">
        <f t="shared" si="0"/>
        <v>83.383022856285905</v>
      </c>
      <c r="P11" s="2">
        <f t="shared" si="1"/>
        <v>83.489411586719072</v>
      </c>
      <c r="Q11" s="2">
        <f t="shared" si="2"/>
        <v>84.115503859958196</v>
      </c>
      <c r="R11" s="1"/>
    </row>
    <row r="12" spans="1:18" x14ac:dyDescent="0.2">
      <c r="A12" s="1"/>
      <c r="B12" s="1">
        <v>4</v>
      </c>
      <c r="C12" s="2">
        <f>CHOOSE(_path,INDEX('1546 Curves'!C10:J10,1,$C$2),INDEX('1546 Curves'!C96:J96,1,$C$2))</f>
        <v>77.292000000000002</v>
      </c>
      <c r="D12" s="2">
        <f>CHOOSE(_path,INDEX('1546 Curves'!O10:V10,1,$C$2),INDEX('1546 Curves'!O96:V96,1,$C$2))</f>
        <v>77.992000000000004</v>
      </c>
      <c r="E12" s="2">
        <f>CHOOSE(_path,INDEX('1546 Curves'!C10:J10,1,$C$3),INDEX('1546 Curves'!C96:J96,1,$C$3))</f>
        <v>81.293999999999997</v>
      </c>
      <c r="F12" s="2">
        <f>CHOOSE(_path,INDEX('1546 Curves'!O10:V10,1,$C$3),INDEX('1546 Curves'!O96:V96,1,$C$3))</f>
        <v>82.31</v>
      </c>
      <c r="G12" s="2"/>
      <c r="H12" s="2">
        <f t="shared" si="3"/>
        <v>77.459260796915586</v>
      </c>
      <c r="I12" s="2">
        <f t="shared" si="4"/>
        <v>77.527740852829837</v>
      </c>
      <c r="J12" s="2">
        <f t="shared" si="5"/>
        <v>77.930742502575242</v>
      </c>
      <c r="K12" s="2">
        <f t="shared" si="6"/>
        <v>81.536767099523189</v>
      </c>
      <c r="L12" s="2">
        <f t="shared" si="7"/>
        <v>81.636161009250145</v>
      </c>
      <c r="M12" s="2">
        <f t="shared" si="8"/>
        <v>82.221089118023485</v>
      </c>
      <c r="N12" s="2"/>
      <c r="O12" s="2">
        <f t="shared" si="0"/>
        <v>79.151578816043568</v>
      </c>
      <c r="P12" s="2">
        <f t="shared" si="1"/>
        <v>79.232889280537321</v>
      </c>
      <c r="Q12" s="2">
        <f t="shared" si="2"/>
        <v>79.711397232890334</v>
      </c>
      <c r="R12" s="1"/>
    </row>
    <row r="13" spans="1:18" x14ac:dyDescent="0.2">
      <c r="A13" s="1"/>
      <c r="B13" s="1">
        <v>5</v>
      </c>
      <c r="C13" s="2">
        <f>CHOOSE(_path,INDEX('1546 Curves'!C11:J11,1,$C$2),INDEX('1546 Curves'!C97:J97,1,$C$2))</f>
        <v>73.762</v>
      </c>
      <c r="D13" s="2">
        <f>CHOOSE(_path,INDEX('1546 Curves'!O11:V11,1,$C$2),INDEX('1546 Curves'!O97:V97,1,$C$2))</f>
        <v>74.113</v>
      </c>
      <c r="E13" s="2">
        <f>CHOOSE(_path,INDEX('1546 Curves'!C11:J11,1,$C$3),INDEX('1546 Curves'!C97:J97,1,$C$3))</f>
        <v>78.128</v>
      </c>
      <c r="F13" s="2">
        <f>CHOOSE(_path,INDEX('1546 Curves'!O11:V11,1,$C$3),INDEX('1546 Curves'!O97:V97,1,$C$3))</f>
        <v>78.963999999999999</v>
      </c>
      <c r="G13" s="2"/>
      <c r="H13" s="2">
        <f t="shared" si="3"/>
        <v>73.845869342453383</v>
      </c>
      <c r="I13" s="2">
        <f t="shared" si="4"/>
        <v>73.880207199061815</v>
      </c>
      <c r="J13" s="2">
        <f t="shared" si="5"/>
        <v>74.082283740577012</v>
      </c>
      <c r="K13" s="2">
        <f t="shared" si="6"/>
        <v>78.327757180316326</v>
      </c>
      <c r="L13" s="2">
        <f t="shared" si="7"/>
        <v>78.409541932808196</v>
      </c>
      <c r="M13" s="2">
        <f t="shared" si="8"/>
        <v>78.890841045932717</v>
      </c>
      <c r="N13" s="2"/>
      <c r="O13" s="2">
        <f t="shared" si="0"/>
        <v>75.70602086272828</v>
      </c>
      <c r="P13" s="2">
        <f t="shared" si="1"/>
        <v>75.760050960352714</v>
      </c>
      <c r="Q13" s="2">
        <f t="shared" si="2"/>
        <v>76.078015339730854</v>
      </c>
      <c r="R13" s="1"/>
    </row>
    <row r="14" spans="1:18" x14ac:dyDescent="0.2">
      <c r="A14" s="1"/>
      <c r="B14" s="1">
        <v>6</v>
      </c>
      <c r="C14" s="2">
        <f>CHOOSE(_path,INDEX('1546 Curves'!C12:J12,1,$C$2),INDEX('1546 Curves'!C98:J98,1,$C$2))</f>
        <v>70.727000000000004</v>
      </c>
      <c r="D14" s="2">
        <f>CHOOSE(_path,INDEX('1546 Curves'!O12:V12,1,$C$2),INDEX('1546 Curves'!O98:V98,1,$C$2))</f>
        <v>70.725999999999999</v>
      </c>
      <c r="E14" s="2">
        <f>CHOOSE(_path,INDEX('1546 Curves'!C12:J12,1,$C$3),INDEX('1546 Curves'!C98:J98,1,$C$3))</f>
        <v>75.442999999999998</v>
      </c>
      <c r="F14" s="2">
        <f>CHOOSE(_path,INDEX('1546 Curves'!O12:V12,1,$C$3),INDEX('1546 Curves'!O98:V98,1,$C$3))</f>
        <v>76.075999999999993</v>
      </c>
      <c r="G14" s="2"/>
      <c r="H14" s="2">
        <f t="shared" si="3"/>
        <v>70.726761056004406</v>
      </c>
      <c r="I14" s="2">
        <f t="shared" si="4"/>
        <v>70.7266632273531</v>
      </c>
      <c r="J14" s="2">
        <f t="shared" si="5"/>
        <v>70.726087510710613</v>
      </c>
      <c r="K14" s="2">
        <f t="shared" si="6"/>
        <v>75.59425154921081</v>
      </c>
      <c r="L14" s="2">
        <f t="shared" si="7"/>
        <v>75.656177085487542</v>
      </c>
      <c r="M14" s="2">
        <f t="shared" si="8"/>
        <v>76.020605720185884</v>
      </c>
      <c r="N14" s="2"/>
      <c r="O14" s="2">
        <f t="shared" si="0"/>
        <v>72.746952138068337</v>
      </c>
      <c r="P14" s="2">
        <f t="shared" si="1"/>
        <v>72.77259633169362</v>
      </c>
      <c r="Q14" s="2">
        <f t="shared" si="2"/>
        <v>72.923511108257529</v>
      </c>
      <c r="R14" s="1"/>
    </row>
    <row r="15" spans="1:18" x14ac:dyDescent="0.2">
      <c r="A15" s="1"/>
      <c r="B15" s="1">
        <v>7</v>
      </c>
      <c r="C15" s="2">
        <f>CHOOSE(_path,INDEX('1546 Curves'!C13:J13,1,$C$2),INDEX('1546 Curves'!C99:J99,1,$C$2))</f>
        <v>68.040999999999997</v>
      </c>
      <c r="D15" s="2">
        <f>CHOOSE(_path,INDEX('1546 Curves'!O13:V13,1,$C$2),INDEX('1546 Curves'!O99:V99,1,$C$2))</f>
        <v>67.704999999999998</v>
      </c>
      <c r="E15" s="2">
        <f>CHOOSE(_path,INDEX('1546 Curves'!C13:J13,1,$C$3),INDEX('1546 Curves'!C99:J99,1,$C$3))</f>
        <v>73.08</v>
      </c>
      <c r="F15" s="2">
        <f>CHOOSE(_path,INDEX('1546 Curves'!O13:V13,1,$C$3),INDEX('1546 Curves'!O99:V99,1,$C$3))</f>
        <v>73.492000000000004</v>
      </c>
      <c r="G15" s="2"/>
      <c r="H15" s="2">
        <f t="shared" si="3"/>
        <v>67.960714817480522</v>
      </c>
      <c r="I15" s="2">
        <f t="shared" si="4"/>
        <v>67.927844390641681</v>
      </c>
      <c r="J15" s="2">
        <f t="shared" si="5"/>
        <v>67.73440359876389</v>
      </c>
      <c r="K15" s="2">
        <f t="shared" si="6"/>
        <v>73.178444926184596</v>
      </c>
      <c r="L15" s="2">
        <f t="shared" si="7"/>
        <v>73.218750330522695</v>
      </c>
      <c r="M15" s="2">
        <f t="shared" si="8"/>
        <v>73.455945587230005</v>
      </c>
      <c r="N15" s="2"/>
      <c r="O15" s="2">
        <f t="shared" si="0"/>
        <v>70.12626847370899</v>
      </c>
      <c r="P15" s="2">
        <f t="shared" si="1"/>
        <v>70.123768760849472</v>
      </c>
      <c r="Q15" s="2">
        <f t="shared" si="2"/>
        <v>70.109058077675769</v>
      </c>
      <c r="R15" s="1"/>
    </row>
    <row r="16" spans="1:18" x14ac:dyDescent="0.2">
      <c r="A16" s="1"/>
      <c r="B16" s="1">
        <v>8</v>
      </c>
      <c r="C16" s="2">
        <f>CHOOSE(_path,INDEX('1546 Curves'!C14:J14,1,$C$2),INDEX('1546 Curves'!C100:J100,1,$C$2))</f>
        <v>65.622</v>
      </c>
      <c r="D16" s="2">
        <f>CHOOSE(_path,INDEX('1546 Curves'!O14:V14,1,$C$2),INDEX('1546 Curves'!O100:V100,1,$C$2))</f>
        <v>64.978999999999999</v>
      </c>
      <c r="E16" s="2">
        <f>CHOOSE(_path,INDEX('1546 Curves'!C14:J14,1,$C$3),INDEX('1546 Curves'!C100:J100,1,$C$3))</f>
        <v>70.947000000000003</v>
      </c>
      <c r="F16" s="2">
        <f>CHOOSE(_path,INDEX('1546 Curves'!O14:V14,1,$C$3),INDEX('1546 Curves'!O100:V100,1,$C$3))</f>
        <v>71.131</v>
      </c>
      <c r="G16" s="2"/>
      <c r="H16" s="2">
        <f t="shared" si="3"/>
        <v>65.468359010833254</v>
      </c>
      <c r="I16" s="2">
        <f t="shared" si="4"/>
        <v>65.405455188043462</v>
      </c>
      <c r="J16" s="2">
        <f t="shared" si="5"/>
        <v>65.035269386920177</v>
      </c>
      <c r="K16" s="2">
        <f t="shared" si="6"/>
        <v>70.990965695189246</v>
      </c>
      <c r="L16" s="2">
        <f t="shared" si="7"/>
        <v>71.008966167029556</v>
      </c>
      <c r="M16" s="2">
        <f t="shared" si="8"/>
        <v>71.114898029248351</v>
      </c>
      <c r="N16" s="2"/>
      <c r="O16" s="2">
        <f t="shared" si="0"/>
        <v>67.760447878608986</v>
      </c>
      <c r="P16" s="2">
        <f t="shared" si="1"/>
        <v>67.7311223719434</v>
      </c>
      <c r="Q16" s="2">
        <f t="shared" si="2"/>
        <v>67.55854325517609</v>
      </c>
      <c r="R16" s="1"/>
    </row>
    <row r="17" spans="1:18" x14ac:dyDescent="0.2">
      <c r="A17" s="1"/>
      <c r="B17" s="1">
        <v>9</v>
      </c>
      <c r="C17" s="2">
        <f>CHOOSE(_path,INDEX('1546 Curves'!C15:J15,1,$C$2),INDEX('1546 Curves'!C101:J101,1,$C$2))</f>
        <v>63.420999999999999</v>
      </c>
      <c r="D17" s="2">
        <f>CHOOSE(_path,INDEX('1546 Curves'!O15:V15,1,$C$2),INDEX('1546 Curves'!O101:V101,1,$C$2))</f>
        <v>62.502000000000002</v>
      </c>
      <c r="E17" s="2">
        <f>CHOOSE(_path,INDEX('1546 Curves'!C15:J15,1,$C$3),INDEX('1546 Curves'!C101:J101,1,$C$3))</f>
        <v>68.991</v>
      </c>
      <c r="F17" s="2">
        <f>CHOOSE(_path,INDEX('1546 Curves'!O15:V15,1,$C$3),INDEX('1546 Curves'!O101:V101,1,$C$3))</f>
        <v>68.947999999999993</v>
      </c>
      <c r="G17" s="2"/>
      <c r="H17" s="2">
        <f t="shared" si="3"/>
        <v>63.201410468049396</v>
      </c>
      <c r="I17" s="2">
        <f t="shared" si="4"/>
        <v>63.111505937499125</v>
      </c>
      <c r="J17" s="2">
        <f t="shared" si="5"/>
        <v>62.582422343047654</v>
      </c>
      <c r="K17" s="2">
        <f t="shared" si="6"/>
        <v>68.980725408189471</v>
      </c>
      <c r="L17" s="2">
        <f t="shared" si="7"/>
        <v>68.976518776183312</v>
      </c>
      <c r="M17" s="2">
        <f t="shared" si="8"/>
        <v>68.951762960556081</v>
      </c>
      <c r="N17" s="2"/>
      <c r="O17" s="2">
        <f t="shared" si="0"/>
        <v>65.600042888349989</v>
      </c>
      <c r="P17" s="2">
        <f t="shared" si="1"/>
        <v>65.545706199304917</v>
      </c>
      <c r="Q17" s="2">
        <f t="shared" si="2"/>
        <v>65.225937544993513</v>
      </c>
      <c r="R17" s="1"/>
    </row>
    <row r="18" spans="1:18" x14ac:dyDescent="0.2">
      <c r="A18" s="1"/>
      <c r="B18" s="1">
        <v>10</v>
      </c>
      <c r="C18" s="2">
        <f>CHOOSE(_path,INDEX('1546 Curves'!C16:J16,1,$C$2),INDEX('1546 Curves'!C102:J102,1,$C$2))</f>
        <v>61.402999999999999</v>
      </c>
      <c r="D18" s="2">
        <f>CHOOSE(_path,INDEX('1546 Curves'!O16:V16,1,$C$2),INDEX('1546 Curves'!O102:V102,1,$C$2))</f>
        <v>60.238</v>
      </c>
      <c r="E18" s="2">
        <f>CHOOSE(_path,INDEX('1546 Curves'!C16:J16,1,$C$3),INDEX('1546 Curves'!C102:J102,1,$C$3))</f>
        <v>67.177000000000007</v>
      </c>
      <c r="F18" s="2">
        <f>CHOOSE(_path,INDEX('1546 Curves'!O16:V16,1,$C$3),INDEX('1546 Curves'!O102:V102,1,$C$3))</f>
        <v>66.917000000000002</v>
      </c>
      <c r="G18" s="2"/>
      <c r="H18" s="2">
        <f t="shared" si="3"/>
        <v>61.124630245133346</v>
      </c>
      <c r="I18" s="2">
        <f t="shared" si="4"/>
        <v>61.010659866361785</v>
      </c>
      <c r="J18" s="2">
        <f t="shared" si="5"/>
        <v>60.339949977856925</v>
      </c>
      <c r="K18" s="2">
        <f t="shared" si="6"/>
        <v>67.114874561145641</v>
      </c>
      <c r="L18" s="2">
        <f t="shared" si="7"/>
        <v>67.089439111806072</v>
      </c>
      <c r="M18" s="2">
        <f t="shared" si="8"/>
        <v>66.939752784757772</v>
      </c>
      <c r="N18" s="2"/>
      <c r="O18" s="2">
        <f t="shared" si="0"/>
        <v>63.610806266120399</v>
      </c>
      <c r="P18" s="2">
        <f t="shared" si="1"/>
        <v>63.533581203059121</v>
      </c>
      <c r="Q18" s="2">
        <f t="shared" si="2"/>
        <v>63.079115630566548</v>
      </c>
      <c r="R18" s="1"/>
    </row>
    <row r="19" spans="1:18" x14ac:dyDescent="0.2">
      <c r="A19" s="1"/>
      <c r="B19" s="1">
        <v>11</v>
      </c>
      <c r="C19" s="2">
        <f>CHOOSE(_path,INDEX('1546 Curves'!C17:J17,1,$C$2),INDEX('1546 Curves'!C103:J103,1,$C$2))</f>
        <v>59.542999999999999</v>
      </c>
      <c r="D19" s="2">
        <f>CHOOSE(_path,INDEX('1546 Curves'!O17:V17,1,$C$2),INDEX('1546 Curves'!O103:V103,1,$C$2))</f>
        <v>58.158999999999999</v>
      </c>
      <c r="E19" s="2">
        <f>CHOOSE(_path,INDEX('1546 Curves'!C17:J17,1,$C$3),INDEX('1546 Curves'!C103:J103,1,$C$3))</f>
        <v>65.483999999999995</v>
      </c>
      <c r="F19" s="2">
        <f>CHOOSE(_path,INDEX('1546 Curves'!O17:V17,1,$C$3),INDEX('1546 Curves'!O103:V103,1,$C$3))</f>
        <v>65.019000000000005</v>
      </c>
      <c r="G19" s="2"/>
      <c r="H19" s="2">
        <f t="shared" si="3"/>
        <v>59.212301510098328</v>
      </c>
      <c r="I19" s="2">
        <f t="shared" si="4"/>
        <v>59.076906656690738</v>
      </c>
      <c r="J19" s="2">
        <f t="shared" si="5"/>
        <v>58.280114823479813</v>
      </c>
      <c r="K19" s="2">
        <f t="shared" si="6"/>
        <v>65.372891042048934</v>
      </c>
      <c r="L19" s="2">
        <f t="shared" si="7"/>
        <v>65.327400719191616</v>
      </c>
      <c r="M19" s="2">
        <f t="shared" si="8"/>
        <v>65.059692480432162</v>
      </c>
      <c r="N19" s="2"/>
      <c r="O19" s="2">
        <f t="shared" si="0"/>
        <v>61.76917718352253</v>
      </c>
      <c r="P19" s="2">
        <f t="shared" si="1"/>
        <v>61.671096081648365</v>
      </c>
      <c r="Q19" s="2">
        <f t="shared" si="2"/>
        <v>61.093893780388036</v>
      </c>
      <c r="R19" s="1"/>
    </row>
    <row r="20" spans="1:18" x14ac:dyDescent="0.2">
      <c r="A20" s="1"/>
      <c r="B20" s="1">
        <v>12</v>
      </c>
      <c r="C20" s="2">
        <f>CHOOSE(_path,INDEX('1546 Curves'!C18:J18,1,$C$2),INDEX('1546 Curves'!C104:J104,1,$C$2))</f>
        <v>57.819000000000003</v>
      </c>
      <c r="D20" s="2">
        <f>CHOOSE(_path,INDEX('1546 Curves'!O18:V18,1,$C$2),INDEX('1546 Curves'!O104:V104,1,$C$2))</f>
        <v>56.241</v>
      </c>
      <c r="E20" s="2">
        <f>CHOOSE(_path,INDEX('1546 Curves'!C18:J18,1,$C$3),INDEX('1546 Curves'!C104:J104,1,$C$3))</f>
        <v>63.895000000000003</v>
      </c>
      <c r="F20" s="2">
        <f>CHOOSE(_path,INDEX('1546 Curves'!O18:V18,1,$C$3),INDEX('1546 Curves'!O104:V104,1,$C$3))</f>
        <v>63.241</v>
      </c>
      <c r="G20" s="2"/>
      <c r="H20" s="2">
        <f t="shared" si="3"/>
        <v>57.441946374953154</v>
      </c>
      <c r="I20" s="2">
        <f t="shared" si="4"/>
        <v>57.287572763192188</v>
      </c>
      <c r="J20" s="2">
        <f t="shared" si="5"/>
        <v>56.379091901337532</v>
      </c>
      <c r="K20" s="2">
        <f t="shared" si="6"/>
        <v>63.738730626881726</v>
      </c>
      <c r="L20" s="2">
        <f t="shared" si="7"/>
        <v>63.67475068892756</v>
      </c>
      <c r="M20" s="2">
        <f t="shared" si="8"/>
        <v>63.298232004736846</v>
      </c>
      <c r="N20" s="2"/>
      <c r="O20" s="2">
        <f t="shared" si="0"/>
        <v>60.055347964371997</v>
      </c>
      <c r="P20" s="2">
        <f t="shared" si="1"/>
        <v>59.93849111693843</v>
      </c>
      <c r="Q20" s="2">
        <f t="shared" si="2"/>
        <v>59.250794507012344</v>
      </c>
      <c r="R20" s="1"/>
    </row>
    <row r="21" spans="1:18" x14ac:dyDescent="0.2">
      <c r="A21" s="1"/>
      <c r="B21" s="1">
        <v>13</v>
      </c>
      <c r="C21" s="2">
        <f>CHOOSE(_path,INDEX('1546 Curves'!C19:J19,1,$C$2),INDEX('1546 Curves'!C105:J105,1,$C$2))</f>
        <v>56.216000000000001</v>
      </c>
      <c r="D21" s="2">
        <f>CHOOSE(_path,INDEX('1546 Curves'!O19:V19,1,$C$2),INDEX('1546 Curves'!O105:V105,1,$C$2))</f>
        <v>54.466000000000001</v>
      </c>
      <c r="E21" s="2">
        <f>CHOOSE(_path,INDEX('1546 Curves'!C19:J19,1,$C$3),INDEX('1546 Curves'!C105:J105,1,$C$3))</f>
        <v>62.396999999999998</v>
      </c>
      <c r="F21" s="2">
        <f>CHOOSE(_path,INDEX('1546 Curves'!O19:V19,1,$C$3),INDEX('1546 Curves'!O105:V105,1,$C$3))</f>
        <v>61.572000000000003</v>
      </c>
      <c r="G21" s="2"/>
      <c r="H21" s="2">
        <f t="shared" si="3"/>
        <v>55.797848007711039</v>
      </c>
      <c r="I21" s="2">
        <f t="shared" si="4"/>
        <v>55.626647867925435</v>
      </c>
      <c r="J21" s="2">
        <f t="shared" si="5"/>
        <v>54.619143743561906</v>
      </c>
      <c r="K21" s="2">
        <f t="shared" si="6"/>
        <v>62.199871203635205</v>
      </c>
      <c r="L21" s="2">
        <f t="shared" si="7"/>
        <v>62.119162566307701</v>
      </c>
      <c r="M21" s="2">
        <f t="shared" si="8"/>
        <v>61.644196336250616</v>
      </c>
      <c r="N21" s="2"/>
      <c r="O21" s="2">
        <f t="shared" si="0"/>
        <v>58.454927705272553</v>
      </c>
      <c r="P21" s="2">
        <f t="shared" si="1"/>
        <v>58.321284932373146</v>
      </c>
      <c r="Q21" s="2">
        <f t="shared" si="2"/>
        <v>57.534804003933786</v>
      </c>
      <c r="R21" s="1"/>
    </row>
    <row r="22" spans="1:18" x14ac:dyDescent="0.2">
      <c r="A22" s="1"/>
      <c r="B22" s="1">
        <v>14</v>
      </c>
      <c r="C22" s="2">
        <f>CHOOSE(_path,INDEX('1546 Curves'!C20:J20,1,$C$2),INDEX('1546 Curves'!C106:J106,1,$C$2))</f>
        <v>54.719000000000001</v>
      </c>
      <c r="D22" s="2">
        <f>CHOOSE(_path,INDEX('1546 Curves'!O20:V20,1,$C$2),INDEX('1546 Curves'!O106:V106,1,$C$2))</f>
        <v>52.816000000000003</v>
      </c>
      <c r="E22" s="2">
        <f>CHOOSE(_path,INDEX('1546 Curves'!C20:J20,1,$C$3),INDEX('1546 Curves'!C106:J106,1,$C$3))</f>
        <v>60.981999999999999</v>
      </c>
      <c r="F22" s="2">
        <f>CHOOSE(_path,INDEX('1546 Curves'!O20:V20,1,$C$3),INDEX('1546 Curves'!O106:V106,1,$C$3))</f>
        <v>60.003</v>
      </c>
      <c r="G22" s="2"/>
      <c r="H22" s="2">
        <f t="shared" si="3"/>
        <v>54.26428957638521</v>
      </c>
      <c r="I22" s="2">
        <f t="shared" si="4"/>
        <v>54.078121652949768</v>
      </c>
      <c r="J22" s="2">
        <f t="shared" si="5"/>
        <v>52.982532882284744</v>
      </c>
      <c r="K22" s="2">
        <f t="shared" si="6"/>
        <v>60.748073828313778</v>
      </c>
      <c r="L22" s="2">
        <f t="shared" si="7"/>
        <v>60.652299578685138</v>
      </c>
      <c r="M22" s="2">
        <f t="shared" si="8"/>
        <v>60.088672985684056</v>
      </c>
      <c r="N22" s="2"/>
      <c r="O22" s="2">
        <f t="shared" si="0"/>
        <v>56.955303178169189</v>
      </c>
      <c r="P22" s="2">
        <f t="shared" si="1"/>
        <v>56.806652019061154</v>
      </c>
      <c r="Q22" s="2">
        <f t="shared" si="2"/>
        <v>55.9318475003247</v>
      </c>
      <c r="R22" s="1"/>
    </row>
    <row r="23" spans="1:18" x14ac:dyDescent="0.2">
      <c r="A23" s="1"/>
      <c r="B23" s="1">
        <v>15</v>
      </c>
      <c r="C23" s="2">
        <f>CHOOSE(_path,INDEX('1546 Curves'!C21:J21,1,$C$2),INDEX('1546 Curves'!C107:J107,1,$C$2))</f>
        <v>53.316000000000003</v>
      </c>
      <c r="D23" s="2">
        <f>CHOOSE(_path,INDEX('1546 Curves'!O21:V21,1,$C$2),INDEX('1546 Curves'!O107:V107,1,$C$2))</f>
        <v>51.276000000000003</v>
      </c>
      <c r="E23" s="2">
        <f>CHOOSE(_path,INDEX('1546 Curves'!C21:J21,1,$C$3),INDEX('1546 Curves'!C107:J107,1,$C$3))</f>
        <v>59.642000000000003</v>
      </c>
      <c r="F23" s="2">
        <f>CHOOSE(_path,INDEX('1546 Curves'!O21:V21,1,$C$3),INDEX('1546 Curves'!O107:V107,1,$C$3))</f>
        <v>58.524000000000001</v>
      </c>
      <c r="G23" s="2"/>
      <c r="H23" s="2">
        <f t="shared" si="3"/>
        <v>52.828554248988873</v>
      </c>
      <c r="I23" s="2">
        <f t="shared" si="4"/>
        <v>52.628983800324505</v>
      </c>
      <c r="J23" s="2">
        <f t="shared" si="5"/>
        <v>51.454521849637878</v>
      </c>
      <c r="K23" s="2">
        <f t="shared" si="6"/>
        <v>59.374860612926255</v>
      </c>
      <c r="L23" s="2">
        <f t="shared" si="7"/>
        <v>59.265488180766077</v>
      </c>
      <c r="M23" s="2">
        <f t="shared" si="8"/>
        <v>58.621836974458404</v>
      </c>
      <c r="N23" s="2"/>
      <c r="O23" s="2">
        <f t="shared" si="0"/>
        <v>55.545516871790625</v>
      </c>
      <c r="P23" s="2">
        <f t="shared" si="1"/>
        <v>55.383381982336068</v>
      </c>
      <c r="Q23" s="2">
        <f t="shared" si="2"/>
        <v>54.429226395586824</v>
      </c>
      <c r="R23" s="1"/>
    </row>
    <row r="24" spans="1:18" x14ac:dyDescent="0.2">
      <c r="A24" s="1"/>
      <c r="B24" s="1">
        <v>16</v>
      </c>
      <c r="C24" s="2">
        <f>CHOOSE(_path,INDEX('1546 Curves'!C22:J22,1,$C$2),INDEX('1546 Curves'!C108:J108,1,$C$2))</f>
        <v>51.997999999999998</v>
      </c>
      <c r="D24" s="2">
        <f>CHOOSE(_path,INDEX('1546 Curves'!O22:V22,1,$C$2),INDEX('1546 Curves'!O108:V108,1,$C$2))</f>
        <v>49.835999999999999</v>
      </c>
      <c r="E24" s="2">
        <f>CHOOSE(_path,INDEX('1546 Curves'!C22:J22,1,$C$3),INDEX('1546 Curves'!C108:J108,1,$C$3))</f>
        <v>58.369</v>
      </c>
      <c r="F24" s="2">
        <f>CHOOSE(_path,INDEX('1546 Curves'!O22:V22,1,$C$3),INDEX('1546 Curves'!O108:V108,1,$C$3))</f>
        <v>57.128999999999998</v>
      </c>
      <c r="G24" s="2"/>
      <c r="H24" s="2">
        <f t="shared" si="3"/>
        <v>51.481403081526437</v>
      </c>
      <c r="I24" s="2">
        <f t="shared" si="4"/>
        <v>51.269897537402734</v>
      </c>
      <c r="J24" s="2">
        <f t="shared" si="5"/>
        <v>50.025198156331903</v>
      </c>
      <c r="K24" s="2">
        <f t="shared" si="6"/>
        <v>58.072709445463822</v>
      </c>
      <c r="L24" s="2">
        <f t="shared" si="7"/>
        <v>57.951401917844308</v>
      </c>
      <c r="M24" s="2">
        <f t="shared" si="8"/>
        <v>57.237513281152431</v>
      </c>
      <c r="N24" s="2"/>
      <c r="O24" s="2">
        <f t="shared" si="0"/>
        <v>54.217042391795736</v>
      </c>
      <c r="P24" s="2">
        <f t="shared" si="1"/>
        <v>54.042972406881844</v>
      </c>
      <c r="Q24" s="2">
        <f t="shared" si="2"/>
        <v>53.018579389748396</v>
      </c>
      <c r="R24" s="1"/>
    </row>
    <row r="25" spans="1:18" x14ac:dyDescent="0.2">
      <c r="A25" s="1"/>
      <c r="B25" s="1">
        <v>17</v>
      </c>
      <c r="C25" s="2">
        <f>CHOOSE(_path,INDEX('1546 Curves'!C23:J23,1,$C$2),INDEX('1546 Curves'!C109:J109,1,$C$2))</f>
        <v>50.756999999999998</v>
      </c>
      <c r="D25" s="2">
        <f>CHOOSE(_path,INDEX('1546 Curves'!O23:V23,1,$C$2),INDEX('1546 Curves'!O109:V109,1,$C$2))</f>
        <v>48.484000000000002</v>
      </c>
      <c r="E25" s="2">
        <f>CHOOSE(_path,INDEX('1546 Curves'!C23:J23,1,$C$3),INDEX('1546 Curves'!C109:J109,1,$C$3))</f>
        <v>57.158000000000001</v>
      </c>
      <c r="F25" s="2">
        <f>CHOOSE(_path,INDEX('1546 Curves'!O23:V23,1,$C$3),INDEX('1546 Curves'!O109:V109,1,$C$3))</f>
        <v>55.808</v>
      </c>
      <c r="G25" s="2"/>
      <c r="H25" s="2">
        <f t="shared" si="3"/>
        <v>50.213880298015539</v>
      </c>
      <c r="I25" s="2">
        <f t="shared" si="4"/>
        <v>49.991515773596859</v>
      </c>
      <c r="J25" s="2">
        <f t="shared" si="5"/>
        <v>48.682911845209262</v>
      </c>
      <c r="K25" s="2">
        <f t="shared" si="6"/>
        <v>56.835425605948515</v>
      </c>
      <c r="L25" s="2">
        <f t="shared" si="7"/>
        <v>56.703356926685331</v>
      </c>
      <c r="M25" s="2">
        <f t="shared" si="8"/>
        <v>55.926139459319181</v>
      </c>
      <c r="N25" s="2"/>
      <c r="O25" s="2">
        <f t="shared" si="0"/>
        <v>52.9620699039816</v>
      </c>
      <c r="P25" s="2">
        <f t="shared" si="1"/>
        <v>52.77718154133153</v>
      </c>
      <c r="Q25" s="2">
        <f t="shared" si="2"/>
        <v>51.689122920876912</v>
      </c>
      <c r="R25" s="1"/>
    </row>
    <row r="26" spans="1:18" x14ac:dyDescent="0.2">
      <c r="A26" s="1"/>
      <c r="B26" s="1">
        <v>18</v>
      </c>
      <c r="C26" s="2">
        <f>CHOOSE(_path,INDEX('1546 Curves'!C24:J24,1,$C$2),INDEX('1546 Curves'!C110:J110,1,$C$2))</f>
        <v>49.582999999999998</v>
      </c>
      <c r="D26" s="2">
        <f>CHOOSE(_path,INDEX('1546 Curves'!O24:V24,1,$C$2),INDEX('1546 Curves'!O110:V110,1,$C$2))</f>
        <v>47.212000000000003</v>
      </c>
      <c r="E26" s="2">
        <f>CHOOSE(_path,INDEX('1546 Curves'!C24:J24,1,$C$3),INDEX('1546 Curves'!C110:J110,1,$C$3))</f>
        <v>56.003</v>
      </c>
      <c r="F26" s="2">
        <f>CHOOSE(_path,INDEX('1546 Curves'!O24:V24,1,$C$3),INDEX('1546 Curves'!O110:V110,1,$C$3))</f>
        <v>54.557000000000002</v>
      </c>
      <c r="G26" s="2"/>
      <c r="H26" s="2">
        <f t="shared" si="3"/>
        <v>49.01646378644736</v>
      </c>
      <c r="I26" s="2">
        <f t="shared" si="4"/>
        <v>48.784512054200682</v>
      </c>
      <c r="J26" s="2">
        <f t="shared" si="5"/>
        <v>47.419487894848729</v>
      </c>
      <c r="K26" s="2">
        <f t="shared" si="6"/>
        <v>55.657486982371523</v>
      </c>
      <c r="L26" s="2">
        <f t="shared" si="7"/>
        <v>55.51602675258296</v>
      </c>
      <c r="M26" s="2">
        <f t="shared" si="8"/>
        <v>54.683540487537435</v>
      </c>
      <c r="N26" s="2"/>
      <c r="O26" s="2">
        <f t="shared" si="0"/>
        <v>51.772737446336521</v>
      </c>
      <c r="P26" s="2">
        <f t="shared" si="1"/>
        <v>51.57834308097604</v>
      </c>
      <c r="Q26" s="2">
        <f t="shared" si="2"/>
        <v>50.434342117548248</v>
      </c>
      <c r="R26" s="1"/>
    </row>
    <row r="27" spans="1:18" x14ac:dyDescent="0.2">
      <c r="A27" s="1"/>
      <c r="B27" s="1">
        <v>19</v>
      </c>
      <c r="C27" s="2">
        <f>CHOOSE(_path,INDEX('1546 Curves'!C25:J25,1,$C$2),INDEX('1546 Curves'!C111:J111,1,$C$2))</f>
        <v>48.472000000000001</v>
      </c>
      <c r="D27" s="2">
        <f>CHOOSE(_path,INDEX('1546 Curves'!O25:V25,1,$C$2),INDEX('1546 Curves'!O111:V111,1,$C$2))</f>
        <v>46.011000000000003</v>
      </c>
      <c r="E27" s="2">
        <f>CHOOSE(_path,INDEX('1546 Curves'!C25:J25,1,$C$3),INDEX('1546 Curves'!C111:J111,1,$C$3))</f>
        <v>54.899000000000001</v>
      </c>
      <c r="F27" s="2">
        <f>CHOOSE(_path,INDEX('1546 Curves'!O25:V25,1,$C$3),INDEX('1546 Curves'!O111:V111,1,$C$3))</f>
        <v>53.366999999999997</v>
      </c>
      <c r="G27" s="2"/>
      <c r="H27" s="2">
        <f t="shared" si="3"/>
        <v>47.88395882684393</v>
      </c>
      <c r="I27" s="2">
        <f t="shared" si="4"/>
        <v>47.643202515979709</v>
      </c>
      <c r="J27" s="2">
        <f t="shared" si="5"/>
        <v>46.226363858803339</v>
      </c>
      <c r="K27" s="2">
        <f t="shared" si="6"/>
        <v>54.532937798750467</v>
      </c>
      <c r="L27" s="2">
        <f t="shared" si="7"/>
        <v>54.383064304949578</v>
      </c>
      <c r="M27" s="2">
        <f t="shared" si="8"/>
        <v>53.501066408649621</v>
      </c>
      <c r="N27" s="2"/>
      <c r="O27" s="2">
        <f t="shared" si="0"/>
        <v>50.643534432101639</v>
      </c>
      <c r="P27" s="2">
        <f t="shared" si="1"/>
        <v>50.440497898358799</v>
      </c>
      <c r="Q27" s="2">
        <f t="shared" si="2"/>
        <v>49.245638213088966</v>
      </c>
      <c r="R27" s="1"/>
    </row>
    <row r="28" spans="1:18" x14ac:dyDescent="0.2">
      <c r="A28" s="1"/>
      <c r="B28" s="1">
        <v>20</v>
      </c>
      <c r="C28" s="2">
        <f>CHOOSE(_path,INDEX('1546 Curves'!C26:J26,1,$C$2),INDEX('1546 Curves'!C112:J112,1,$C$2))</f>
        <v>47.417000000000002</v>
      </c>
      <c r="D28" s="2">
        <f>CHOOSE(_path,INDEX('1546 Curves'!O26:V26,1,$C$2),INDEX('1546 Curves'!O112:V112,1,$C$2))</f>
        <v>44.874000000000002</v>
      </c>
      <c r="E28" s="2">
        <f>CHOOSE(_path,INDEX('1546 Curves'!C26:J26,1,$C$3),INDEX('1546 Curves'!C112:J112,1,$C$3))</f>
        <v>53.843000000000004</v>
      </c>
      <c r="F28" s="2">
        <f>CHOOSE(_path,INDEX('1546 Curves'!O26:V26,1,$C$3),INDEX('1546 Curves'!O112:V112,1,$C$3))</f>
        <v>52.234999999999999</v>
      </c>
      <c r="G28" s="2"/>
      <c r="H28" s="2">
        <f t="shared" si="3"/>
        <v>46.809365419205243</v>
      </c>
      <c r="I28" s="2">
        <f t="shared" si="4"/>
        <v>46.560587158933927</v>
      </c>
      <c r="J28" s="2">
        <f t="shared" si="5"/>
        <v>45.096539737073101</v>
      </c>
      <c r="K28" s="2">
        <f t="shared" si="6"/>
        <v>53.458778055085347</v>
      </c>
      <c r="L28" s="2">
        <f t="shared" si="7"/>
        <v>53.301469583785199</v>
      </c>
      <c r="M28" s="2">
        <f t="shared" si="8"/>
        <v>52.375717222655737</v>
      </c>
      <c r="N28" s="2"/>
      <c r="O28" s="2">
        <f t="shared" si="0"/>
        <v>49.569121011274063</v>
      </c>
      <c r="P28" s="2">
        <f t="shared" si="1"/>
        <v>49.358306143476909</v>
      </c>
      <c r="Q28" s="2">
        <f t="shared" si="2"/>
        <v>48.117671357496178</v>
      </c>
      <c r="R28" s="1"/>
    </row>
    <row r="29" spans="1:18" x14ac:dyDescent="0.2">
      <c r="A29" s="1"/>
      <c r="B29" s="1">
        <v>25</v>
      </c>
      <c r="C29" s="2">
        <f>CHOOSE(_path,INDEX('1546 Curves'!C27:J27,1,$C$2),INDEX('1546 Curves'!C113:J113,1,$C$2))</f>
        <v>42.829000000000001</v>
      </c>
      <c r="D29" s="2">
        <f>CHOOSE(_path,INDEX('1546 Curves'!O27:V27,1,$C$2),INDEX('1546 Curves'!O113:V113,1,$C$2))</f>
        <v>39.972000000000001</v>
      </c>
      <c r="E29" s="2">
        <f>CHOOSE(_path,INDEX('1546 Curves'!C27:J27,1,$C$3),INDEX('1546 Curves'!C113:J113,1,$C$3))</f>
        <v>49.148000000000003</v>
      </c>
      <c r="F29" s="2">
        <f>CHOOSE(_path,INDEX('1546 Curves'!O27:V27,1,$C$3),INDEX('1546 Curves'!O113:V113,1,$C$3))</f>
        <v>47.265999999999998</v>
      </c>
      <c r="G29" s="2"/>
      <c r="H29" s="2">
        <f t="shared" si="3"/>
        <v>42.146337004588823</v>
      </c>
      <c r="I29" s="2">
        <f t="shared" si="4"/>
        <v>41.866840547807406</v>
      </c>
      <c r="J29" s="2">
        <f t="shared" si="5"/>
        <v>40.222018100203634</v>
      </c>
      <c r="K29" s="2">
        <f t="shared" si="6"/>
        <v>48.698307400292677</v>
      </c>
      <c r="L29" s="2">
        <f t="shared" si="7"/>
        <v>48.514193878534662</v>
      </c>
      <c r="M29" s="2">
        <f t="shared" si="8"/>
        <v>47.430695157362003</v>
      </c>
      <c r="N29" s="2"/>
      <c r="O29" s="2">
        <f t="shared" si="0"/>
        <v>44.865650412970766</v>
      </c>
      <c r="P29" s="2">
        <f t="shared" si="1"/>
        <v>44.625741451015337</v>
      </c>
      <c r="Q29" s="2">
        <f t="shared" si="2"/>
        <v>43.213889399115416</v>
      </c>
      <c r="R29" s="1"/>
    </row>
    <row r="30" spans="1:18" x14ac:dyDescent="0.2">
      <c r="A30" s="1"/>
      <c r="B30" s="1">
        <v>30</v>
      </c>
      <c r="C30" s="2">
        <f>CHOOSE(_path,INDEX('1546 Curves'!C28:J28,1,$C$2),INDEX('1546 Curves'!C114:J114,1,$C$2))</f>
        <v>39.095999999999997</v>
      </c>
      <c r="D30" s="2">
        <f>CHOOSE(_path,INDEX('1546 Curves'!O28:V28,1,$C$2),INDEX('1546 Curves'!O114:V114,1,$C$2))</f>
        <v>36.014000000000003</v>
      </c>
      <c r="E30" s="2">
        <f>CHOOSE(_path,INDEX('1546 Curves'!C28:J28,1,$C$3),INDEX('1546 Curves'!C114:J114,1,$C$3))</f>
        <v>45.192</v>
      </c>
      <c r="F30" s="2">
        <f>CHOOSE(_path,INDEX('1546 Curves'!O28:V28,1,$C$3),INDEX('1546 Curves'!O114:V114,1,$C$3))</f>
        <v>43.134</v>
      </c>
      <c r="G30" s="2"/>
      <c r="H30" s="2">
        <f t="shared" si="3"/>
        <v>38.359574605580242</v>
      </c>
      <c r="I30" s="2">
        <f t="shared" si="4"/>
        <v>38.058066702254962</v>
      </c>
      <c r="J30" s="2">
        <f t="shared" si="5"/>
        <v>36.283708010090166</v>
      </c>
      <c r="K30" s="2">
        <f t="shared" si="6"/>
        <v>44.700253257068184</v>
      </c>
      <c r="L30" s="2">
        <f t="shared" si="7"/>
        <v>44.498921892680308</v>
      </c>
      <c r="M30" s="2">
        <f t="shared" si="8"/>
        <v>43.314097042428799</v>
      </c>
      <c r="N30" s="2"/>
      <c r="O30" s="2">
        <f t="shared" si="0"/>
        <v>40.991194016824551</v>
      </c>
      <c r="P30" s="2">
        <f t="shared" si="1"/>
        <v>40.731263133706257</v>
      </c>
      <c r="Q30" s="2">
        <f t="shared" si="2"/>
        <v>39.201583093029399</v>
      </c>
      <c r="R30" s="1"/>
    </row>
    <row r="31" spans="1:18" x14ac:dyDescent="0.2">
      <c r="A31" s="1"/>
      <c r="B31" s="1">
        <v>35</v>
      </c>
      <c r="C31" s="2">
        <f>CHOOSE(_path,INDEX('1546 Curves'!C29:J29,1,$C$2),INDEX('1546 Curves'!C115:J115,1,$C$2))</f>
        <v>35.962000000000003</v>
      </c>
      <c r="D31" s="2">
        <f>CHOOSE(_path,INDEX('1546 Curves'!O29:V29,1,$C$2),INDEX('1546 Curves'!O115:V115,1,$C$2))</f>
        <v>32.683</v>
      </c>
      <c r="E31" s="2">
        <f>CHOOSE(_path,INDEX('1546 Curves'!C29:J29,1,$C$3),INDEX('1546 Curves'!C115:J115,1,$C$3))</f>
        <v>41.762</v>
      </c>
      <c r="F31" s="2">
        <f>CHOOSE(_path,INDEX('1546 Curves'!O29:V29,1,$C$3),INDEX('1546 Curves'!O115:V115,1,$C$3))</f>
        <v>39.543999999999997</v>
      </c>
      <c r="G31" s="2"/>
      <c r="H31" s="2">
        <f t="shared" si="3"/>
        <v>35.178502638448286</v>
      </c>
      <c r="I31" s="2">
        <f t="shared" si="4"/>
        <v>34.857722490815711</v>
      </c>
      <c r="J31" s="2">
        <f t="shared" si="5"/>
        <v>32.969947620079701</v>
      </c>
      <c r="K31" s="2">
        <f t="shared" si="6"/>
        <v>41.232022217773192</v>
      </c>
      <c r="L31" s="2">
        <f t="shared" si="7"/>
        <v>41.015038269176344</v>
      </c>
      <c r="M31" s="2">
        <f t="shared" si="8"/>
        <v>39.738098756125886</v>
      </c>
      <c r="N31" s="2"/>
      <c r="O31" s="2">
        <f t="shared" si="0"/>
        <v>37.690940266486813</v>
      </c>
      <c r="P31" s="2">
        <f t="shared" si="1"/>
        <v>37.413239433736678</v>
      </c>
      <c r="Q31" s="2">
        <f t="shared" si="2"/>
        <v>35.778984142325577</v>
      </c>
      <c r="R31" s="1"/>
    </row>
    <row r="32" spans="1:18" x14ac:dyDescent="0.2">
      <c r="A32" s="1"/>
      <c r="B32" s="1">
        <v>40</v>
      </c>
      <c r="C32" s="2">
        <f>CHOOSE(_path,INDEX('1546 Curves'!C30:J30,1,$C$2),INDEX('1546 Curves'!C116:J116,1,$C$2))</f>
        <v>33.274000000000001</v>
      </c>
      <c r="D32" s="2">
        <f>CHOOSE(_path,INDEX('1546 Curves'!O30:V30,1,$C$2),INDEX('1546 Curves'!O116:V116,1,$C$2))</f>
        <v>29.794</v>
      </c>
      <c r="E32" s="2">
        <f>CHOOSE(_path,INDEX('1546 Curves'!C30:J30,1,$C$3),INDEX('1546 Curves'!C116:J116,1,$C$3))</f>
        <v>38.734999999999999</v>
      </c>
      <c r="F32" s="2">
        <f>CHOOSE(_path,INDEX('1546 Curves'!O30:V30,1,$C$3),INDEX('1546 Curves'!O116:V116,1,$C$3))</f>
        <v>36.325000000000003</v>
      </c>
      <c r="G32" s="2"/>
      <c r="H32" s="2">
        <f t="shared" si="3"/>
        <v>32.442474895333952</v>
      </c>
      <c r="I32" s="2">
        <f t="shared" si="4"/>
        <v>32.102031188788857</v>
      </c>
      <c r="J32" s="2">
        <f t="shared" si="5"/>
        <v>30.09853727291167</v>
      </c>
      <c r="K32" s="2">
        <f t="shared" si="6"/>
        <v>38.159144970619202</v>
      </c>
      <c r="L32" s="2">
        <f t="shared" si="7"/>
        <v>37.923377920971596</v>
      </c>
      <c r="M32" s="2">
        <f t="shared" si="8"/>
        <v>36.535900812562396</v>
      </c>
      <c r="N32" s="2"/>
      <c r="O32" s="2">
        <f t="shared" si="0"/>
        <v>34.81510734758254</v>
      </c>
      <c r="P32" s="2">
        <f t="shared" si="1"/>
        <v>34.518108378949051</v>
      </c>
      <c r="Q32" s="2">
        <f t="shared" si="2"/>
        <v>32.77028453835711</v>
      </c>
      <c r="R32" s="1"/>
    </row>
    <row r="33" spans="1:18" x14ac:dyDescent="0.2">
      <c r="A33" s="1"/>
      <c r="B33" s="1">
        <v>45</v>
      </c>
      <c r="C33" s="2">
        <f>CHOOSE(_path,INDEX('1546 Curves'!C31:J31,1,$C$2),INDEX('1546 Curves'!C117:J117,1,$C$2))</f>
        <v>30.937999999999999</v>
      </c>
      <c r="D33" s="2">
        <f>CHOOSE(_path,INDEX('1546 Curves'!O31:V31,1,$C$2),INDEX('1546 Curves'!O117:V117,1,$C$2))</f>
        <v>27.238</v>
      </c>
      <c r="E33" s="2">
        <f>CHOOSE(_path,INDEX('1546 Curves'!C31:J31,1,$C$3),INDEX('1546 Curves'!C117:J117,1,$C$3))</f>
        <v>36.04</v>
      </c>
      <c r="F33" s="2">
        <f>CHOOSE(_path,INDEX('1546 Curves'!O31:V31,1,$C$3),INDEX('1546 Curves'!O117:V117,1,$C$3))</f>
        <v>33.389000000000003</v>
      </c>
      <c r="G33" s="2"/>
      <c r="H33" s="2">
        <f t="shared" si="3"/>
        <v>30.05390721630334</v>
      </c>
      <c r="I33" s="2">
        <f t="shared" si="4"/>
        <v>29.691941206470911</v>
      </c>
      <c r="J33" s="2">
        <f t="shared" si="5"/>
        <v>27.561789629245165</v>
      </c>
      <c r="K33" s="2">
        <f t="shared" si="6"/>
        <v>35.406559467681127</v>
      </c>
      <c r="L33" s="2">
        <f t="shared" si="7"/>
        <v>35.147215713068753</v>
      </c>
      <c r="M33" s="2">
        <f t="shared" si="8"/>
        <v>33.620990893818636</v>
      </c>
      <c r="N33" s="2"/>
      <c r="O33" s="2">
        <f t="shared" si="0"/>
        <v>32.275458621224452</v>
      </c>
      <c r="P33" s="2">
        <f t="shared" si="1"/>
        <v>31.956084695568908</v>
      </c>
      <c r="Q33" s="2">
        <f t="shared" si="2"/>
        <v>30.076585369720945</v>
      </c>
      <c r="R33" s="1"/>
    </row>
    <row r="34" spans="1:18" x14ac:dyDescent="0.2">
      <c r="A34" s="1"/>
      <c r="B34" s="1">
        <v>50</v>
      </c>
      <c r="C34" s="2">
        <f>CHOOSE(_path,INDEX('1546 Curves'!C32:J32,1,$C$2),INDEX('1546 Curves'!C118:J118,1,$C$2))</f>
        <v>28.890999999999998</v>
      </c>
      <c r="D34" s="2">
        <f>CHOOSE(_path,INDEX('1546 Curves'!O32:V32,1,$C$2),INDEX('1546 Curves'!O118:V118,1,$C$2))</f>
        <v>24.957000000000001</v>
      </c>
      <c r="E34" s="2">
        <f>CHOOSE(_path,INDEX('1546 Curves'!C32:J32,1,$C$3),INDEX('1546 Curves'!C118:J118,1,$C$3))</f>
        <v>33.628999999999998</v>
      </c>
      <c r="F34" s="2">
        <f>CHOOSE(_path,INDEX('1546 Curves'!O32:V32,1,$C$3),INDEX('1546 Curves'!O118:V118,1,$C$3))</f>
        <v>30.693999999999999</v>
      </c>
      <c r="G34" s="2"/>
      <c r="H34" s="2">
        <f t="shared" si="3"/>
        <v>27.950994321334417</v>
      </c>
      <c r="I34" s="2">
        <f t="shared" si="4"/>
        <v>27.566136407096369</v>
      </c>
      <c r="J34" s="2">
        <f t="shared" si="5"/>
        <v>25.301267135527159</v>
      </c>
      <c r="K34" s="2">
        <f t="shared" si="6"/>
        <v>32.927699372932516</v>
      </c>
      <c r="L34" s="2">
        <f t="shared" si="7"/>
        <v>32.640572281349222</v>
      </c>
      <c r="M34" s="2">
        <f t="shared" si="8"/>
        <v>30.950843935630964</v>
      </c>
      <c r="N34" s="2"/>
      <c r="O34" s="2">
        <f t="shared" si="0"/>
        <v>30.01651354059808</v>
      </c>
      <c r="P34" s="2">
        <f t="shared" si="1"/>
        <v>29.672217582597128</v>
      </c>
      <c r="Q34" s="2">
        <f t="shared" si="2"/>
        <v>27.646053362626013</v>
      </c>
      <c r="R34" s="1"/>
    </row>
    <row r="35" spans="1:18" x14ac:dyDescent="0.2">
      <c r="A35" s="1"/>
      <c r="B35" s="1">
        <v>55</v>
      </c>
      <c r="C35" s="2">
        <f>CHOOSE(_path,INDEX('1546 Curves'!C33:J33,1,$C$2),INDEX('1546 Curves'!C119:J119,1,$C$2))</f>
        <v>27.082999999999998</v>
      </c>
      <c r="D35" s="2">
        <f>CHOOSE(_path,INDEX('1546 Curves'!O33:V33,1,$C$2),INDEX('1546 Curves'!O119:V119,1,$C$2))</f>
        <v>22.916</v>
      </c>
      <c r="E35" s="2">
        <f>CHOOSE(_path,INDEX('1546 Curves'!C33:J33,1,$C$3),INDEX('1546 Curves'!C119:J119,1,$C$3))</f>
        <v>31.469000000000001</v>
      </c>
      <c r="F35" s="2">
        <f>CHOOSE(_path,INDEX('1546 Curves'!O33:V33,1,$C$3),INDEX('1546 Curves'!O119:V119,1,$C$3))</f>
        <v>28.225999999999999</v>
      </c>
      <c r="G35" s="2"/>
      <c r="H35" s="2">
        <f t="shared" si="3"/>
        <v>26.087320370361088</v>
      </c>
      <c r="I35" s="2">
        <f t="shared" si="4"/>
        <v>25.679668380368728</v>
      </c>
      <c r="J35" s="2">
        <f t="shared" si="5"/>
        <v>23.280657131098543</v>
      </c>
      <c r="K35" s="2">
        <f t="shared" si="6"/>
        <v>30.694104622289657</v>
      </c>
      <c r="L35" s="2">
        <f t="shared" si="7"/>
        <v>30.376846306104099</v>
      </c>
      <c r="M35" s="2">
        <f t="shared" si="8"/>
        <v>28.509797234497857</v>
      </c>
      <c r="N35" s="2"/>
      <c r="O35" s="2">
        <f t="shared" si="0"/>
        <v>27.99930858599868</v>
      </c>
      <c r="P35" s="2">
        <f t="shared" si="1"/>
        <v>27.629173360333724</v>
      </c>
      <c r="Q35" s="2">
        <f t="shared" si="2"/>
        <v>25.450946362992109</v>
      </c>
      <c r="R35" s="1"/>
    </row>
    <row r="36" spans="1:18" x14ac:dyDescent="0.2">
      <c r="A36" s="1"/>
      <c r="B36" s="1">
        <v>60</v>
      </c>
      <c r="C36" s="2">
        <f>CHOOSE(_path,INDEX('1546 Curves'!C34:J34,1,$C$2),INDEX('1546 Curves'!C120:J120,1,$C$2))</f>
        <v>25.478000000000002</v>
      </c>
      <c r="D36" s="2">
        <f>CHOOSE(_path,INDEX('1546 Curves'!O34:V34,1,$C$2),INDEX('1546 Curves'!O120:V120,1,$C$2))</f>
        <v>21.09</v>
      </c>
      <c r="E36" s="2">
        <f>CHOOSE(_path,INDEX('1546 Curves'!C34:J34,1,$C$3),INDEX('1546 Curves'!C120:J120,1,$C$3))</f>
        <v>29.532</v>
      </c>
      <c r="F36" s="2">
        <f>CHOOSE(_path,INDEX('1546 Curves'!O34:V34,1,$C$3),INDEX('1546 Curves'!O120:V120,1,$C$3))</f>
        <v>25.978000000000002</v>
      </c>
      <c r="G36" s="2"/>
      <c r="H36" s="2">
        <f t="shared" si="3"/>
        <v>24.429513747334884</v>
      </c>
      <c r="I36" s="2">
        <f t="shared" si="4"/>
        <v>24.000241625403884</v>
      </c>
      <c r="J36" s="2">
        <f t="shared" si="5"/>
        <v>21.473996998142646</v>
      </c>
      <c r="K36" s="2">
        <f t="shared" si="6"/>
        <v>28.682793039660019</v>
      </c>
      <c r="L36" s="2">
        <f t="shared" si="7"/>
        <v>28.335110012918278</v>
      </c>
      <c r="M36" s="2">
        <f t="shared" si="8"/>
        <v>26.289013065496576</v>
      </c>
      <c r="N36" s="2"/>
      <c r="O36" s="2">
        <f t="shared" si="0"/>
        <v>26.194784148556</v>
      </c>
      <c r="P36" s="2">
        <f t="shared" si="1"/>
        <v>25.799374560660773</v>
      </c>
      <c r="Q36" s="2">
        <f t="shared" si="2"/>
        <v>23.472409225724675</v>
      </c>
      <c r="R36" s="1"/>
    </row>
    <row r="37" spans="1:18" x14ac:dyDescent="0.2">
      <c r="A37" s="1"/>
      <c r="B37" s="1">
        <v>65</v>
      </c>
      <c r="C37" s="2">
        <f>CHOOSE(_path,INDEX('1546 Curves'!C35:J35,1,$C$2),INDEX('1546 Curves'!C121:J121,1,$C$2))</f>
        <v>24.042999999999999</v>
      </c>
      <c r="D37" s="2">
        <f>CHOOSE(_path,INDEX('1546 Curves'!O35:V35,1,$C$2),INDEX('1546 Curves'!O121:V121,1,$C$2))</f>
        <v>19.460999999999999</v>
      </c>
      <c r="E37" s="2">
        <f>CHOOSE(_path,INDEX('1546 Curves'!C35:J35,1,$C$3),INDEX('1546 Curves'!C121:J121,1,$C$3))</f>
        <v>27.791</v>
      </c>
      <c r="F37" s="2">
        <f>CHOOSE(_path,INDEX('1546 Curves'!O35:V35,1,$C$3),INDEX('1546 Curves'!O121:V121,1,$C$3))</f>
        <v>23.943999999999999</v>
      </c>
      <c r="G37" s="2"/>
      <c r="H37" s="2">
        <f t="shared" si="3"/>
        <v>22.948158612189705</v>
      </c>
      <c r="I37" s="2">
        <f t="shared" si="4"/>
        <v>22.499907731905328</v>
      </c>
      <c r="J37" s="2">
        <f t="shared" si="5"/>
        <v>19.861974076000365</v>
      </c>
      <c r="K37" s="2">
        <f t="shared" si="6"/>
        <v>26.87178244895107</v>
      </c>
      <c r="L37" s="2">
        <f t="shared" si="7"/>
        <v>26.495435627376647</v>
      </c>
      <c r="M37" s="2">
        <f t="shared" si="8"/>
        <v>24.280653703704367</v>
      </c>
      <c r="N37" s="2"/>
      <c r="O37" s="2">
        <f t="shared" si="0"/>
        <v>24.576609637510003</v>
      </c>
      <c r="P37" s="2">
        <f t="shared" si="1"/>
        <v>24.158201637940607</v>
      </c>
      <c r="Q37" s="2">
        <f t="shared" si="2"/>
        <v>21.695891818797005</v>
      </c>
      <c r="R37" s="1"/>
    </row>
    <row r="38" spans="1:18" x14ac:dyDescent="0.2">
      <c r="A38" s="1"/>
      <c r="B38" s="1">
        <v>70</v>
      </c>
      <c r="C38" s="2">
        <f>CHOOSE(_path,INDEX('1546 Curves'!C36:J36,1,$C$2),INDEX('1546 Curves'!C122:J122,1,$C$2))</f>
        <v>22.748999999999999</v>
      </c>
      <c r="D38" s="2">
        <f>CHOOSE(_path,INDEX('1546 Curves'!O36:V36,1,$C$2),INDEX('1546 Curves'!O122:V122,1,$C$2))</f>
        <v>18.007000000000001</v>
      </c>
      <c r="E38" s="2">
        <f>CHOOSE(_path,INDEX('1546 Curves'!C36:J36,1,$C$3),INDEX('1546 Curves'!C122:J122,1,$C$3))</f>
        <v>26.219000000000001</v>
      </c>
      <c r="F38" s="2">
        <f>CHOOSE(_path,INDEX('1546 Curves'!O36:V36,1,$C$3),INDEX('1546 Curves'!O122:V122,1,$C$3))</f>
        <v>22.113</v>
      </c>
      <c r="G38" s="2"/>
      <c r="H38" s="2">
        <f t="shared" si="3"/>
        <v>21.615927572894716</v>
      </c>
      <c r="I38" s="2">
        <f t="shared" si="4"/>
        <v>21.15202410840137</v>
      </c>
      <c r="J38" s="2">
        <f t="shared" si="5"/>
        <v>18.421975789697456</v>
      </c>
      <c r="K38" s="2">
        <f t="shared" si="6"/>
        <v>25.237895954092302</v>
      </c>
      <c r="L38" s="2">
        <f t="shared" si="7"/>
        <v>24.836211511829614</v>
      </c>
      <c r="M38" s="2">
        <f t="shared" si="8"/>
        <v>22.472318977751527</v>
      </c>
      <c r="N38" s="2"/>
      <c r="O38" s="2">
        <f t="shared" si="0"/>
        <v>23.119180272294003</v>
      </c>
      <c r="P38" s="2">
        <f t="shared" si="1"/>
        <v>22.681100035194845</v>
      </c>
      <c r="Q38" s="2">
        <f t="shared" si="2"/>
        <v>20.103020097688518</v>
      </c>
      <c r="R38" s="1"/>
    </row>
    <row r="39" spans="1:18" x14ac:dyDescent="0.2">
      <c r="A39" s="1"/>
      <c r="B39" s="1">
        <v>75</v>
      </c>
      <c r="C39" s="2">
        <f>CHOOSE(_path,INDEX('1546 Curves'!C37:J37,1,$C$2),INDEX('1546 Curves'!C123:J123,1,$C$2))</f>
        <v>21.571999999999999</v>
      </c>
      <c r="D39" s="2">
        <f>CHOOSE(_path,INDEX('1546 Curves'!O37:V37,1,$C$2),INDEX('1546 Curves'!O123:V123,1,$C$2))</f>
        <v>16.707999999999998</v>
      </c>
      <c r="E39" s="2">
        <f>CHOOSE(_path,INDEX('1546 Curves'!C37:J37,1,$C$3),INDEX('1546 Curves'!C123:J123,1,$C$3))</f>
        <v>24.792000000000002</v>
      </c>
      <c r="F39" s="2">
        <f>CHOOSE(_path,INDEX('1546 Curves'!O37:V37,1,$C$3),INDEX('1546 Curves'!O123:V123,1,$C$3))</f>
        <v>20.471</v>
      </c>
      <c r="G39" s="2"/>
      <c r="H39" s="2">
        <f t="shared" si="3"/>
        <v>20.409776405432282</v>
      </c>
      <c r="I39" s="2">
        <f t="shared" si="4"/>
        <v>19.933937845479598</v>
      </c>
      <c r="J39" s="2">
        <f t="shared" si="5"/>
        <v>17.133652096391483</v>
      </c>
      <c r="K39" s="2">
        <f t="shared" si="6"/>
        <v>23.75952299503966</v>
      </c>
      <c r="L39" s="2">
        <f t="shared" si="7"/>
        <v>23.336805392746168</v>
      </c>
      <c r="M39" s="2">
        <f t="shared" si="8"/>
        <v>20.849133780531989</v>
      </c>
      <c r="N39" s="2"/>
      <c r="O39" s="2">
        <f t="shared" si="0"/>
        <v>21.800046853200765</v>
      </c>
      <c r="P39" s="2">
        <f t="shared" si="1"/>
        <v>21.346255482674248</v>
      </c>
      <c r="Q39" s="2">
        <f t="shared" si="2"/>
        <v>18.675716323193505</v>
      </c>
      <c r="R39" s="1"/>
    </row>
    <row r="40" spans="1:18" x14ac:dyDescent="0.2">
      <c r="A40" s="1"/>
      <c r="B40" s="1">
        <v>80</v>
      </c>
      <c r="C40" s="2">
        <f>CHOOSE(_path,INDEX('1546 Curves'!C38:J38,1,$C$2),INDEX('1546 Curves'!C124:J124,1,$C$2))</f>
        <v>20.49</v>
      </c>
      <c r="D40" s="2">
        <f>CHOOSE(_path,INDEX('1546 Curves'!O38:V38,1,$C$2),INDEX('1546 Curves'!O124:V124,1,$C$2))</f>
        <v>15.542999999999999</v>
      </c>
      <c r="E40" s="2">
        <f>CHOOSE(_path,INDEX('1546 Curves'!C38:J38,1,$C$3),INDEX('1546 Curves'!C124:J124,1,$C$3))</f>
        <v>23.489000000000001</v>
      </c>
      <c r="F40" s="2">
        <f>CHOOSE(_path,INDEX('1546 Curves'!O38:V38,1,$C$3),INDEX('1546 Curves'!O124:V124,1,$C$3))</f>
        <v>18.997</v>
      </c>
      <c r="G40" s="2"/>
      <c r="H40" s="2">
        <f t="shared" si="3"/>
        <v>19.307944053798007</v>
      </c>
      <c r="I40" s="2">
        <f t="shared" si="4"/>
        <v>18.823985715786918</v>
      </c>
      <c r="J40" s="2">
        <f t="shared" si="5"/>
        <v>15.975915485371846</v>
      </c>
      <c r="K40" s="2">
        <f t="shared" si="6"/>
        <v>22.415663571793139</v>
      </c>
      <c r="L40" s="2">
        <f t="shared" si="7"/>
        <v>21.976217270126309</v>
      </c>
      <c r="M40" s="2">
        <f t="shared" si="8"/>
        <v>19.390098112045752</v>
      </c>
      <c r="N40" s="2"/>
      <c r="O40" s="2">
        <f t="shared" si="0"/>
        <v>20.59776419100676</v>
      </c>
      <c r="P40" s="2">
        <f t="shared" si="1"/>
        <v>20.132280017247801</v>
      </c>
      <c r="Q40" s="2">
        <f t="shared" si="2"/>
        <v>17.392929304827859</v>
      </c>
      <c r="R40" s="1"/>
    </row>
    <row r="41" spans="1:18" x14ac:dyDescent="0.2">
      <c r="A41" s="1"/>
      <c r="B41" s="1">
        <v>85</v>
      </c>
      <c r="C41" s="2">
        <f>CHOOSE(_path,INDEX('1546 Curves'!C39:J39,1,$C$2),INDEX('1546 Curves'!C125:J125,1,$C$2))</f>
        <v>19.486999999999998</v>
      </c>
      <c r="D41" s="2">
        <f>CHOOSE(_path,INDEX('1546 Curves'!O39:V39,1,$C$2),INDEX('1546 Curves'!O125:V125,1,$C$2))</f>
        <v>14.493</v>
      </c>
      <c r="E41" s="2">
        <f>CHOOSE(_path,INDEX('1546 Curves'!C39:J39,1,$C$3),INDEX('1546 Curves'!C125:J125,1,$C$3))</f>
        <v>22.288</v>
      </c>
      <c r="F41" s="2">
        <f>CHOOSE(_path,INDEX('1546 Curves'!O39:V39,1,$C$3),INDEX('1546 Curves'!O125:V125,1,$C$3))</f>
        <v>17.672999999999998</v>
      </c>
      <c r="G41" s="2"/>
      <c r="H41" s="2">
        <f t="shared" si="3"/>
        <v>18.293713686005102</v>
      </c>
      <c r="I41" s="2">
        <f t="shared" si="4"/>
        <v>17.80515740138263</v>
      </c>
      <c r="J41" s="2">
        <f t="shared" si="5"/>
        <v>14.930028488770368</v>
      </c>
      <c r="K41" s="2">
        <f t="shared" si="6"/>
        <v>21.185273460335114</v>
      </c>
      <c r="L41" s="2">
        <f t="shared" si="7"/>
        <v>20.733794234557639</v>
      </c>
      <c r="M41" s="2">
        <f t="shared" si="8"/>
        <v>18.076861929450388</v>
      </c>
      <c r="N41" s="2"/>
      <c r="O41" s="2">
        <f t="shared" ref="O41:O72" si="9">H41+(K41-H41)*LOG10(_h1/H$6)/LOG10(K$6/H$6)</f>
        <v>19.493819423758328</v>
      </c>
      <c r="P41" s="2">
        <f t="shared" ref="P41:P72" si="10">I41+(L41-I41)*LOG10(_h1/I$6)/LOG10(L$6/I$6)</f>
        <v>19.020651508919499</v>
      </c>
      <c r="Q41" s="2">
        <f t="shared" ref="Q41:Q72" si="11">J41+(M41-J41)*LOG10(_h1/J$6)/LOG10(M$6/J$6)</f>
        <v>16.236082370637241</v>
      </c>
      <c r="R41" s="1"/>
    </row>
    <row r="42" spans="1:18" x14ac:dyDescent="0.2">
      <c r="A42" s="1"/>
      <c r="B42" s="1">
        <v>90</v>
      </c>
      <c r="C42" s="2">
        <f>CHOOSE(_path,INDEX('1546 Curves'!C40:J40,1,$C$2),INDEX('1546 Curves'!C126:J126,1,$C$2))</f>
        <v>18.545999999999999</v>
      </c>
      <c r="D42" s="2">
        <f>CHOOSE(_path,INDEX('1546 Curves'!O40:V40,1,$C$2),INDEX('1546 Curves'!O126:V126,1,$C$2))</f>
        <v>13.537000000000001</v>
      </c>
      <c r="E42" s="2">
        <f>CHOOSE(_path,INDEX('1546 Curves'!C40:J40,1,$C$3),INDEX('1546 Curves'!C126:J126,1,$C$3))</f>
        <v>21.173999999999999</v>
      </c>
      <c r="F42" s="2">
        <f>CHOOSE(_path,INDEX('1546 Curves'!O40:V40,1,$C$3),INDEX('1546 Curves'!O126:V126,1,$C$3))</f>
        <v>16.475999999999999</v>
      </c>
      <c r="G42" s="2"/>
      <c r="H42" s="2">
        <f t="shared" si="3"/>
        <v>17.349129526071199</v>
      </c>
      <c r="I42" s="2">
        <f t="shared" si="4"/>
        <v>16.859105811679136</v>
      </c>
      <c r="J42" s="2">
        <f t="shared" si="5"/>
        <v>13.975341149429472</v>
      </c>
      <c r="K42" s="2">
        <f t="shared" si="6"/>
        <v>20.051441108700836</v>
      </c>
      <c r="L42" s="2">
        <f t="shared" si="7"/>
        <v>19.591842104864959</v>
      </c>
      <c r="M42" s="2">
        <f t="shared" si="8"/>
        <v>16.887125318430755</v>
      </c>
      <c r="N42" s="2"/>
      <c r="O42" s="2">
        <f t="shared" si="9"/>
        <v>18.470690167598057</v>
      </c>
      <c r="P42" s="2">
        <f t="shared" si="10"/>
        <v>17.993293848991517</v>
      </c>
      <c r="Q42" s="2">
        <f t="shared" si="11"/>
        <v>15.183840769371491</v>
      </c>
      <c r="R42" s="1"/>
    </row>
    <row r="43" spans="1:18" x14ac:dyDescent="0.2">
      <c r="A43" s="1"/>
      <c r="B43" s="1">
        <v>95</v>
      </c>
      <c r="C43" s="2">
        <f>CHOOSE(_path,INDEX('1546 Curves'!C41:J41,1,$C$2),INDEX('1546 Curves'!C127:J127,1,$C$2))</f>
        <v>17.655999999999999</v>
      </c>
      <c r="D43" s="2">
        <f>CHOOSE(_path,INDEX('1546 Curves'!O41:V41,1,$C$2),INDEX('1546 Curves'!O127:V127,1,$C$2))</f>
        <v>12.661</v>
      </c>
      <c r="E43" s="2">
        <f>CHOOSE(_path,INDEX('1546 Curves'!C41:J41,1,$C$3),INDEX('1546 Curves'!C127:J127,1,$C$3))</f>
        <v>20.13</v>
      </c>
      <c r="F43" s="2">
        <f>CHOOSE(_path,INDEX('1546 Curves'!O41:V41,1,$C$3),INDEX('1546 Curves'!O127:V127,1,$C$3))</f>
        <v>15.388999999999999</v>
      </c>
      <c r="G43" s="2"/>
      <c r="H43" s="2">
        <f t="shared" si="3"/>
        <v>16.462474742009508</v>
      </c>
      <c r="I43" s="2">
        <f t="shared" si="4"/>
        <v>15.97382062873573</v>
      </c>
      <c r="J43" s="2">
        <f t="shared" si="5"/>
        <v>13.098115999480974</v>
      </c>
      <c r="K43" s="2">
        <f t="shared" si="6"/>
        <v>18.997166516890307</v>
      </c>
      <c r="L43" s="2">
        <f t="shared" si="7"/>
        <v>18.533360881048267</v>
      </c>
      <c r="M43" s="2">
        <f t="shared" si="8"/>
        <v>15.803888278986847</v>
      </c>
      <c r="N43" s="2"/>
      <c r="O43" s="2">
        <f t="shared" si="9"/>
        <v>17.514466877698688</v>
      </c>
      <c r="P43" s="2">
        <f t="shared" si="10"/>
        <v>17.036125814359067</v>
      </c>
      <c r="Q43" s="2">
        <f t="shared" si="11"/>
        <v>14.221112959985108</v>
      </c>
      <c r="R43" s="1"/>
    </row>
    <row r="44" spans="1:18" x14ac:dyDescent="0.2">
      <c r="A44" s="1"/>
      <c r="B44" s="1">
        <v>100</v>
      </c>
      <c r="C44" s="2">
        <f>CHOOSE(_path,INDEX('1546 Curves'!C42:J42,1,$C$2),INDEX('1546 Curves'!C128:J128,1,$C$2))</f>
        <v>16.806000000000001</v>
      </c>
      <c r="D44" s="2">
        <f>CHOOSE(_path,INDEX('1546 Curves'!O42:V42,1,$C$2),INDEX('1546 Curves'!O128:V128,1,$C$2))</f>
        <v>11.848000000000001</v>
      </c>
      <c r="E44" s="2">
        <f>CHOOSE(_path,INDEX('1546 Curves'!C42:J42,1,$C$3),INDEX('1546 Curves'!C128:J128,1,$C$3))</f>
        <v>19.145</v>
      </c>
      <c r="F44" s="2">
        <f>CHOOSE(_path,INDEX('1546 Curves'!O42:V42,1,$C$3),INDEX('1546 Curves'!O128:V128,1,$C$3))</f>
        <v>14.391999999999999</v>
      </c>
      <c r="G44" s="2"/>
      <c r="H44" s="2">
        <f t="shared" si="3"/>
        <v>15.621315669846478</v>
      </c>
      <c r="I44" s="2">
        <f t="shared" si="4"/>
        <v>15.136281216671023</v>
      </c>
      <c r="J44" s="2">
        <f t="shared" si="5"/>
        <v>12.281878103188523</v>
      </c>
      <c r="K44" s="2">
        <f t="shared" si="6"/>
        <v>18.009299188943185</v>
      </c>
      <c r="L44" s="2">
        <f t="shared" si="7"/>
        <v>17.544319609285473</v>
      </c>
      <c r="M44" s="2">
        <f t="shared" si="8"/>
        <v>14.807938407514129</v>
      </c>
      <c r="N44" s="2"/>
      <c r="O44" s="2">
        <f t="shared" si="9"/>
        <v>16.612418377931469</v>
      </c>
      <c r="P44" s="2">
        <f t="shared" si="10"/>
        <v>16.135707449309169</v>
      </c>
      <c r="Q44" s="2">
        <f t="shared" si="11"/>
        <v>13.330287854923379</v>
      </c>
      <c r="R44" s="1"/>
    </row>
    <row r="45" spans="1:18" x14ac:dyDescent="0.2">
      <c r="A45" s="1"/>
      <c r="B45" s="1">
        <v>110</v>
      </c>
      <c r="C45" s="2">
        <f>CHOOSE(_path,INDEX('1546 Curves'!C43:J43,1,$C$2),INDEX('1546 Curves'!C129:J129,1,$C$2))</f>
        <v>15.196</v>
      </c>
      <c r="D45" s="2">
        <f>CHOOSE(_path,INDEX('1546 Curves'!O43:V43,1,$C$2),INDEX('1546 Curves'!O129:V129,1,$C$2))</f>
        <v>10.367000000000001</v>
      </c>
      <c r="E45" s="2">
        <f>CHOOSE(_path,INDEX('1546 Curves'!C43:J43,1,$C$3),INDEX('1546 Curves'!C129:J129,1,$C$3))</f>
        <v>17.311</v>
      </c>
      <c r="F45" s="2">
        <f>CHOOSE(_path,INDEX('1546 Curves'!O43:V43,1,$C$3),INDEX('1546 Curves'!O129:V129,1,$C$3))</f>
        <v>12.611000000000001</v>
      </c>
      <c r="G45" s="2"/>
      <c r="H45" s="2">
        <f t="shared" si="3"/>
        <v>14.042139445278064</v>
      </c>
      <c r="I45" s="2">
        <f t="shared" si="4"/>
        <v>13.56972488812109</v>
      </c>
      <c r="J45" s="2">
        <f t="shared" si="5"/>
        <v>10.789589221520245</v>
      </c>
      <c r="K45" s="2">
        <f t="shared" si="6"/>
        <v>16.187963220709651</v>
      </c>
      <c r="L45" s="2">
        <f t="shared" si="7"/>
        <v>15.728168559571159</v>
      </c>
      <c r="M45" s="2">
        <f t="shared" si="8"/>
        <v>13.022300339851968</v>
      </c>
      <c r="N45" s="2"/>
      <c r="O45" s="2">
        <f t="shared" si="9"/>
        <v>14.932736778926277</v>
      </c>
      <c r="P45" s="2">
        <f t="shared" si="10"/>
        <v>14.465559951853972</v>
      </c>
      <c r="Q45" s="2">
        <f t="shared" si="11"/>
        <v>11.716248060684714</v>
      </c>
      <c r="R45" s="1"/>
    </row>
    <row r="46" spans="1:18" x14ac:dyDescent="0.2">
      <c r="A46" s="1"/>
      <c r="B46" s="1">
        <v>120</v>
      </c>
      <c r="C46" s="2">
        <f>CHOOSE(_path,INDEX('1546 Curves'!C44:J44,1,$C$2),INDEX('1546 Curves'!C130:J130,1,$C$2))</f>
        <v>13.669</v>
      </c>
      <c r="D46" s="2">
        <f>CHOOSE(_path,INDEX('1546 Curves'!O44:V44,1,$C$2),INDEX('1546 Curves'!O130:V130,1,$C$2))</f>
        <v>9.0180000000000007</v>
      </c>
      <c r="E46" s="2">
        <f>CHOOSE(_path,INDEX('1546 Curves'!C44:J44,1,$C$3),INDEX('1546 Curves'!C130:J130,1,$C$3))</f>
        <v>15.609</v>
      </c>
      <c r="F46" s="2">
        <f>CHOOSE(_path,INDEX('1546 Curves'!O44:V44,1,$C$3),INDEX('1546 Curves'!O130:V130,1,$C$3))</f>
        <v>11.035</v>
      </c>
      <c r="G46" s="2"/>
      <c r="H46" s="2">
        <f t="shared" si="3"/>
        <v>12.557671476493741</v>
      </c>
      <c r="I46" s="2">
        <f t="shared" si="4"/>
        <v>12.102670419269248</v>
      </c>
      <c r="J46" s="2">
        <f t="shared" si="5"/>
        <v>9.4250123150322356</v>
      </c>
      <c r="K46" s="2">
        <f t="shared" si="6"/>
        <v>14.516070164154455</v>
      </c>
      <c r="L46" s="2">
        <f t="shared" si="7"/>
        <v>14.068601913080528</v>
      </c>
      <c r="M46" s="2">
        <f t="shared" si="8"/>
        <v>11.435273990315512</v>
      </c>
      <c r="N46" s="2"/>
      <c r="O46" s="2">
        <f t="shared" si="9"/>
        <v>13.370480370411412</v>
      </c>
      <c r="P46" s="2">
        <f t="shared" si="10"/>
        <v>12.918605710214203</v>
      </c>
      <c r="Q46" s="2">
        <f t="shared" si="11"/>
        <v>10.259346293637906</v>
      </c>
      <c r="R46" s="1"/>
    </row>
    <row r="47" spans="1:18" x14ac:dyDescent="0.2">
      <c r="A47" s="1"/>
      <c r="B47" s="1">
        <v>130</v>
      </c>
      <c r="C47" s="2">
        <f>CHOOSE(_path,INDEX('1546 Curves'!C45:J45,1,$C$2),INDEX('1546 Curves'!C131:J131,1,$C$2))</f>
        <v>12.194000000000001</v>
      </c>
      <c r="D47" s="2">
        <f>CHOOSE(_path,INDEX('1546 Curves'!O45:V45,1,$C$2),INDEX('1546 Curves'!O131:V131,1,$C$2))</f>
        <v>7.7480000000000002</v>
      </c>
      <c r="E47" s="2">
        <f>CHOOSE(_path,INDEX('1546 Curves'!C45:J45,1,$C$3),INDEX('1546 Curves'!C131:J131,1,$C$3))</f>
        <v>13.997</v>
      </c>
      <c r="F47" s="2">
        <f>CHOOSE(_path,INDEX('1546 Curves'!O45:V45,1,$C$3),INDEX('1546 Curves'!O131:V131,1,$C$3))</f>
        <v>9.5909999999999993</v>
      </c>
      <c r="G47" s="2"/>
      <c r="H47" s="2">
        <f t="shared" si="3"/>
        <v>11.131654995590448</v>
      </c>
      <c r="I47" s="2">
        <f t="shared" si="4"/>
        <v>10.696708811883697</v>
      </c>
      <c r="J47" s="2">
        <f t="shared" si="5"/>
        <v>8.1370726193578413</v>
      </c>
      <c r="K47" s="2">
        <f t="shared" si="6"/>
        <v>12.944212755414195</v>
      </c>
      <c r="L47" s="2">
        <f t="shared" si="7"/>
        <v>12.513179717759686</v>
      </c>
      <c r="M47" s="2">
        <f t="shared" si="8"/>
        <v>9.9765721909335667</v>
      </c>
      <c r="N47" s="2"/>
      <c r="O47" s="2">
        <f t="shared" si="9"/>
        <v>11.883934435526159</v>
      </c>
      <c r="P47" s="2">
        <f t="shared" si="10"/>
        <v>11.450612354171243</v>
      </c>
      <c r="Q47" s="2">
        <f t="shared" si="11"/>
        <v>8.900533921469135</v>
      </c>
      <c r="R47" s="1"/>
    </row>
    <row r="48" spans="1:18" x14ac:dyDescent="0.2">
      <c r="A48" s="1"/>
      <c r="B48" s="1">
        <v>140</v>
      </c>
      <c r="C48" s="2">
        <f>CHOOSE(_path,INDEX('1546 Curves'!C46:J46,1,$C$2),INDEX('1546 Curves'!C132:J132,1,$C$2))</f>
        <v>10.754</v>
      </c>
      <c r="D48" s="2">
        <f>CHOOSE(_path,INDEX('1546 Curves'!O46:V46,1,$C$2),INDEX('1546 Curves'!O132:V132,1,$C$2))</f>
        <v>6.524</v>
      </c>
      <c r="E48" s="2">
        <f>CHOOSE(_path,INDEX('1546 Curves'!C46:J46,1,$C$3),INDEX('1546 Curves'!C132:J132,1,$C$3))</f>
        <v>12.448</v>
      </c>
      <c r="F48" s="2">
        <f>CHOOSE(_path,INDEX('1546 Curves'!O46:V46,1,$C$3),INDEX('1546 Curves'!O132:V132,1,$C$3))</f>
        <v>8.234</v>
      </c>
      <c r="G48" s="2"/>
      <c r="H48" s="2">
        <f t="shared" si="3"/>
        <v>9.7432668986386837</v>
      </c>
      <c r="I48" s="2">
        <f t="shared" si="4"/>
        <v>9.3294517036140423</v>
      </c>
      <c r="J48" s="2">
        <f t="shared" si="5"/>
        <v>6.8941703058667709</v>
      </c>
      <c r="K48" s="2">
        <f t="shared" si="6"/>
        <v>11.441090002568185</v>
      </c>
      <c r="L48" s="2">
        <f t="shared" si="7"/>
        <v>11.02884006596444</v>
      </c>
      <c r="M48" s="2">
        <f t="shared" si="8"/>
        <v>8.602770134497062</v>
      </c>
      <c r="N48" s="2"/>
      <c r="O48" s="2">
        <f t="shared" si="9"/>
        <v>10.447927153911428</v>
      </c>
      <c r="P48" s="2">
        <f t="shared" si="10"/>
        <v>10.034761599827521</v>
      </c>
      <c r="Q48" s="2">
        <f t="shared" si="11"/>
        <v>7.6033033060097477</v>
      </c>
      <c r="R48" s="1"/>
    </row>
    <row r="49" spans="1:18" x14ac:dyDescent="0.2">
      <c r="A49" s="1"/>
      <c r="B49" s="1">
        <v>150</v>
      </c>
      <c r="C49" s="2">
        <f>CHOOSE(_path,INDEX('1546 Curves'!C47:J47,1,$C$2),INDEX('1546 Curves'!C133:J133,1,$C$2))</f>
        <v>9.3390000000000004</v>
      </c>
      <c r="D49" s="2">
        <f>CHOOSE(_path,INDEX('1546 Curves'!O47:V47,1,$C$2),INDEX('1546 Curves'!O133:V133,1,$C$2))</f>
        <v>5.3230000000000004</v>
      </c>
      <c r="E49" s="2">
        <f>CHOOSE(_path,INDEX('1546 Curves'!C47:J47,1,$C$3),INDEX('1546 Curves'!C133:J133,1,$C$3))</f>
        <v>10.945</v>
      </c>
      <c r="F49" s="2">
        <f>CHOOSE(_path,INDEX('1546 Curves'!O47:V47,1,$C$3),INDEX('1546 Curves'!O133:V133,1,$C$3))</f>
        <v>6.93</v>
      </c>
      <c r="G49" s="2"/>
      <c r="H49" s="2">
        <f t="shared" si="3"/>
        <v>8.3794009136957346</v>
      </c>
      <c r="I49" s="2">
        <f t="shared" si="4"/>
        <v>7.986521050050591</v>
      </c>
      <c r="J49" s="2">
        <f t="shared" si="5"/>
        <v>5.6744430137969157</v>
      </c>
      <c r="K49" s="2">
        <f t="shared" si="6"/>
        <v>9.9856398576913286</v>
      </c>
      <c r="L49" s="2">
        <f t="shared" si="7"/>
        <v>9.592857822697491</v>
      </c>
      <c r="M49" s="2">
        <f t="shared" si="8"/>
        <v>7.2813555030863082</v>
      </c>
      <c r="N49" s="2"/>
      <c r="O49" s="2">
        <f t="shared" si="9"/>
        <v>9.0460503082559569</v>
      </c>
      <c r="P49" s="2">
        <f t="shared" si="10"/>
        <v>8.6532110471696093</v>
      </c>
      <c r="Q49" s="2">
        <f t="shared" si="11"/>
        <v>6.3413719549115273</v>
      </c>
      <c r="R49" s="1"/>
    </row>
    <row r="50" spans="1:18" x14ac:dyDescent="0.2">
      <c r="A50" s="1"/>
      <c r="B50" s="1">
        <v>160</v>
      </c>
      <c r="C50" s="2">
        <f>CHOOSE(_path,INDEX('1546 Curves'!C48:J48,1,$C$2),INDEX('1546 Curves'!C134:J134,1,$C$2))</f>
        <v>7.9429999999999996</v>
      </c>
      <c r="D50" s="2">
        <f>CHOOSE(_path,INDEX('1546 Curves'!O48:V48,1,$C$2),INDEX('1546 Curves'!O134:V134,1,$C$2))</f>
        <v>4.1349999999999998</v>
      </c>
      <c r="E50" s="2">
        <f>CHOOSE(_path,INDEX('1546 Curves'!C48:J48,1,$C$3),INDEX('1546 Curves'!C134:J134,1,$C$3))</f>
        <v>9.4779999999999998</v>
      </c>
      <c r="F50" s="2">
        <f>CHOOSE(_path,INDEX('1546 Curves'!O48:V48,1,$C$3),INDEX('1546 Curves'!O134:V134,1,$C$3))</f>
        <v>5.66</v>
      </c>
      <c r="G50" s="2"/>
      <c r="H50" s="2">
        <f t="shared" si="3"/>
        <v>7.0331012647792228</v>
      </c>
      <c r="I50" s="2">
        <f t="shared" si="4"/>
        <v>6.660569760605739</v>
      </c>
      <c r="J50" s="2">
        <f t="shared" si="5"/>
        <v>4.4682407859907007</v>
      </c>
      <c r="K50" s="2">
        <f t="shared" si="6"/>
        <v>8.5657118248232855</v>
      </c>
      <c r="L50" s="2">
        <f t="shared" si="7"/>
        <v>8.1922020341367414</v>
      </c>
      <c r="M50" s="2">
        <f t="shared" si="8"/>
        <v>5.9941158930967688</v>
      </c>
      <c r="N50" s="2"/>
      <c r="O50" s="2">
        <f t="shared" si="9"/>
        <v>7.669192118988259</v>
      </c>
      <c r="P50" s="2">
        <f t="shared" si="10"/>
        <v>7.296254589226816</v>
      </c>
      <c r="Q50" s="2">
        <f t="shared" si="11"/>
        <v>5.1015361746558412</v>
      </c>
      <c r="R50" s="1"/>
    </row>
    <row r="51" spans="1:18" x14ac:dyDescent="0.2">
      <c r="A51" s="1"/>
      <c r="B51" s="1">
        <v>170</v>
      </c>
      <c r="C51" s="2">
        <f>CHOOSE(_path,INDEX('1546 Curves'!C49:J49,1,$C$2),INDEX('1546 Curves'!C135:J135,1,$C$2))</f>
        <v>6.5640000000000001</v>
      </c>
      <c r="D51" s="2">
        <f>CHOOSE(_path,INDEX('1546 Curves'!O49:V49,1,$C$2),INDEX('1546 Curves'!O135:V135,1,$C$2))</f>
        <v>2.95</v>
      </c>
      <c r="E51" s="2">
        <f>CHOOSE(_path,INDEX('1546 Curves'!C49:J49,1,$C$3),INDEX('1546 Curves'!C135:J135,1,$C$3))</f>
        <v>8.0410000000000004</v>
      </c>
      <c r="F51" s="2">
        <f>CHOOSE(_path,INDEX('1546 Curves'!O49:V49,1,$C$3),INDEX('1546 Curves'!O135:V135,1,$C$3))</f>
        <v>4.41</v>
      </c>
      <c r="G51" s="2"/>
      <c r="H51" s="2">
        <f t="shared" si="3"/>
        <v>5.7004563999243993</v>
      </c>
      <c r="I51" s="2">
        <f t="shared" si="4"/>
        <v>5.3469036541042918</v>
      </c>
      <c r="J51" s="2">
        <f t="shared" si="5"/>
        <v>3.2662637081329815</v>
      </c>
      <c r="K51" s="2">
        <f t="shared" si="6"/>
        <v>7.1733943519993062</v>
      </c>
      <c r="L51" s="2">
        <f t="shared" si="7"/>
        <v>6.8181785191069952</v>
      </c>
      <c r="M51" s="2">
        <f t="shared" si="8"/>
        <v>4.7277513902132977</v>
      </c>
      <c r="N51" s="2"/>
      <c r="O51" s="2">
        <f t="shared" si="9"/>
        <v>6.3117808841464704</v>
      </c>
      <c r="P51" s="2">
        <f t="shared" si="10"/>
        <v>5.9575378948268325</v>
      </c>
      <c r="Q51" s="2">
        <f t="shared" si="11"/>
        <v>3.8728359009304296</v>
      </c>
      <c r="R51" s="1"/>
    </row>
    <row r="52" spans="1:18" x14ac:dyDescent="0.2">
      <c r="A52" s="1"/>
      <c r="B52" s="1">
        <v>180</v>
      </c>
      <c r="C52" s="2">
        <f>CHOOSE(_path,INDEX('1546 Curves'!C50:J50,1,$C$2),INDEX('1546 Curves'!C136:J136,1,$C$2))</f>
        <v>5.2009999999999996</v>
      </c>
      <c r="D52" s="2">
        <f>CHOOSE(_path,INDEX('1546 Curves'!O50:V50,1,$C$2),INDEX('1546 Curves'!O136:V136,1,$C$2))</f>
        <v>1.7649999999999999</v>
      </c>
      <c r="E52" s="2">
        <f>CHOOSE(_path,INDEX('1546 Curves'!C50:J50,1,$C$3),INDEX('1546 Curves'!C136:J136,1,$C$3))</f>
        <v>6.6310000000000002</v>
      </c>
      <c r="F52" s="2">
        <f>CHOOSE(_path,INDEX('1546 Curves'!O50:V50,1,$C$3),INDEX('1546 Curves'!O136:V136,1,$C$3))</f>
        <v>3.1739999999999999</v>
      </c>
      <c r="G52" s="2"/>
      <c r="H52" s="2">
        <f t="shared" si="3"/>
        <v>4.3799884311400756</v>
      </c>
      <c r="I52" s="2">
        <f t="shared" si="4"/>
        <v>4.043849185252447</v>
      </c>
      <c r="J52" s="2">
        <f t="shared" si="5"/>
        <v>2.0656868016449703</v>
      </c>
      <c r="K52" s="2">
        <f t="shared" si="6"/>
        <v>5.8049706072326082</v>
      </c>
      <c r="L52" s="2">
        <f t="shared" si="7"/>
        <v>5.4667769596675528</v>
      </c>
      <c r="M52" s="2">
        <f t="shared" si="8"/>
        <v>3.4765245265677134</v>
      </c>
      <c r="N52" s="2"/>
      <c r="O52" s="2">
        <f t="shared" si="9"/>
        <v>4.9714094700224454</v>
      </c>
      <c r="P52" s="2">
        <f t="shared" si="10"/>
        <v>4.6344175704001032</v>
      </c>
      <c r="Q52" s="2">
        <f t="shared" si="11"/>
        <v>2.6512373628851589</v>
      </c>
      <c r="R52" s="1"/>
    </row>
    <row r="53" spans="1:18" x14ac:dyDescent="0.2">
      <c r="A53" s="1"/>
      <c r="B53" s="1">
        <v>190</v>
      </c>
      <c r="C53" s="2">
        <f>CHOOSE(_path,INDEX('1546 Curves'!C51:J51,1,$C$2),INDEX('1546 Curves'!C137:J137,1,$C$2))</f>
        <v>3.855</v>
      </c>
      <c r="D53" s="2">
        <f>CHOOSE(_path,INDEX('1546 Curves'!O51:V51,1,$C$2),INDEX('1546 Curves'!O137:V137,1,$C$2))</f>
        <v>0.57999999999999996</v>
      </c>
      <c r="E53" s="2">
        <f>CHOOSE(_path,INDEX('1546 Curves'!C51:J51,1,$C$3),INDEX('1546 Curves'!C137:J137,1,$C$3))</f>
        <v>5.2460000000000004</v>
      </c>
      <c r="F53" s="2">
        <f>CHOOSE(_path,INDEX('1546 Curves'!O51:V51,1,$C$3),INDEX('1546 Curves'!O137:V137,1,$C$3))</f>
        <v>1.946</v>
      </c>
      <c r="G53" s="2"/>
      <c r="H53" s="2">
        <f t="shared" si="3"/>
        <v>3.0724584144306606</v>
      </c>
      <c r="I53" s="2">
        <f t="shared" si="4"/>
        <v>2.7520695814033074</v>
      </c>
      <c r="J53" s="2">
        <f t="shared" si="5"/>
        <v>0.86659757723727582</v>
      </c>
      <c r="K53" s="2">
        <f t="shared" si="6"/>
        <v>4.4574848145408179</v>
      </c>
      <c r="L53" s="2">
        <f t="shared" si="7"/>
        <v>4.1346502652308139</v>
      </c>
      <c r="M53" s="2">
        <f t="shared" si="8"/>
        <v>2.2347853450024453</v>
      </c>
      <c r="N53" s="2"/>
      <c r="O53" s="2">
        <f t="shared" si="9"/>
        <v>3.6472963079675598</v>
      </c>
      <c r="P53" s="2">
        <f t="shared" si="10"/>
        <v>3.3258924109703094</v>
      </c>
      <c r="Q53" s="2">
        <f t="shared" si="11"/>
        <v>1.4344468069144352</v>
      </c>
      <c r="R53" s="1"/>
    </row>
    <row r="54" spans="1:18" x14ac:dyDescent="0.2">
      <c r="A54" s="1"/>
      <c r="B54" s="1">
        <v>200</v>
      </c>
      <c r="C54" s="2">
        <f>CHOOSE(_path,INDEX('1546 Curves'!C52:J52,1,$C$2),INDEX('1546 Curves'!C138:J138,1,$C$2))</f>
        <v>2.5270000000000001</v>
      </c>
      <c r="D54" s="2">
        <f>CHOOSE(_path,INDEX('1546 Curves'!O52:V52,1,$C$2),INDEX('1546 Curves'!O138:V138,1,$C$2))</f>
        <v>-0.60699999999999998</v>
      </c>
      <c r="E54" s="2">
        <f>CHOOSE(_path,INDEX('1546 Curves'!C52:J52,1,$C$3),INDEX('1546 Curves'!C138:J138,1,$C$3))</f>
        <v>3.8839999999999999</v>
      </c>
      <c r="F54" s="2">
        <f>CHOOSE(_path,INDEX('1546 Curves'!O52:V52,1,$C$3),INDEX('1546 Curves'!O138:V138,1,$C$3))</f>
        <v>0.72599999999999998</v>
      </c>
      <c r="G54" s="2"/>
      <c r="H54" s="2">
        <f t="shared" si="3"/>
        <v>1.7781495178093709</v>
      </c>
      <c r="I54" s="2">
        <f t="shared" si="4"/>
        <v>1.471554524616173</v>
      </c>
      <c r="J54" s="2">
        <f t="shared" si="5"/>
        <v>-0.3327414329582834</v>
      </c>
      <c r="K54" s="2">
        <f t="shared" si="6"/>
        <v>3.1294148619151221</v>
      </c>
      <c r="L54" s="2">
        <f t="shared" si="7"/>
        <v>2.820471981090579</v>
      </c>
      <c r="M54" s="2">
        <f t="shared" si="8"/>
        <v>1.0023588240962797</v>
      </c>
      <c r="N54" s="2"/>
      <c r="O54" s="2">
        <f t="shared" si="9"/>
        <v>2.3389753070891883</v>
      </c>
      <c r="P54" s="2">
        <f t="shared" si="10"/>
        <v>2.0314058524848893</v>
      </c>
      <c r="Q54" s="2">
        <f t="shared" si="11"/>
        <v>0.22137523901618394</v>
      </c>
      <c r="R54" s="1"/>
    </row>
    <row r="55" spans="1:18" x14ac:dyDescent="0.2">
      <c r="A55" s="1"/>
      <c r="B55" s="1">
        <v>225</v>
      </c>
      <c r="C55" s="2">
        <f>CHOOSE(_path,INDEX('1546 Curves'!C53:J53,1,$C$2),INDEX('1546 Curves'!C139:J139,1,$C$2))</f>
        <v>-0.71199999999999997</v>
      </c>
      <c r="D55" s="2">
        <f>CHOOSE(_path,INDEX('1546 Curves'!O53:V53,1,$C$2),INDEX('1546 Curves'!O139:V139,1,$C$2))</f>
        <v>-3.5710000000000002</v>
      </c>
      <c r="E55" s="2">
        <f>CHOOSE(_path,INDEX('1546 Curves'!C53:J53,1,$C$3),INDEX('1546 Curves'!C139:J139,1,$C$3))</f>
        <v>0.58299999999999996</v>
      </c>
      <c r="F55" s="2">
        <f>CHOOSE(_path,INDEX('1546 Curves'!O53:V53,1,$C$3),INDEX('1546 Curves'!O139:V139,1,$C$3))</f>
        <v>-2.3010000000000002</v>
      </c>
      <c r="G55" s="2"/>
      <c r="H55" s="2">
        <f t="shared" si="3"/>
        <v>-1.395140883402364</v>
      </c>
      <c r="I55" s="2">
        <f t="shared" si="4"/>
        <v>-1.6748329974863949</v>
      </c>
      <c r="J55" s="2">
        <f t="shared" si="5"/>
        <v>-3.3208068783751541</v>
      </c>
      <c r="K55" s="2">
        <f t="shared" si="6"/>
        <v>-0.10611448329220641</v>
      </c>
      <c r="L55" s="2">
        <f t="shared" si="7"/>
        <v>-0.3882523136588889</v>
      </c>
      <c r="M55" s="2">
        <f t="shared" si="8"/>
        <v>-2.0486191106099838</v>
      </c>
      <c r="N55" s="2"/>
      <c r="O55" s="2">
        <f t="shared" si="9"/>
        <v>-0.86014658979623382</v>
      </c>
      <c r="P55" s="2">
        <f t="shared" si="10"/>
        <v>-1.140853767850162</v>
      </c>
      <c r="Q55" s="2">
        <f t="shared" si="11"/>
        <v>-2.7928012486287632</v>
      </c>
      <c r="R55" s="1"/>
    </row>
    <row r="56" spans="1:18" x14ac:dyDescent="0.2">
      <c r="A56" s="1"/>
      <c r="B56" s="1">
        <v>250</v>
      </c>
      <c r="C56" s="2">
        <f>CHOOSE(_path,INDEX('1546 Curves'!C54:J54,1,$C$2),INDEX('1546 Curves'!C140:J140,1,$C$2))</f>
        <v>-3.8220000000000001</v>
      </c>
      <c r="D56" s="2">
        <f>CHOOSE(_path,INDEX('1546 Curves'!O54:V54,1,$C$2),INDEX('1546 Curves'!O140:V140,1,$C$2))</f>
        <v>-6.5129999999999999</v>
      </c>
      <c r="E56" s="2">
        <f>CHOOSE(_path,INDEX('1546 Curves'!C54:J54,1,$C$3),INDEX('1546 Curves'!C140:J140,1,$C$3))</f>
        <v>-2.569</v>
      </c>
      <c r="F56" s="2">
        <f>CHOOSE(_path,INDEX('1546 Curves'!O54:V54,1,$C$3),INDEX('1546 Curves'!O140:V140,1,$C$3))</f>
        <v>-5.2830000000000004</v>
      </c>
      <c r="G56" s="2"/>
      <c r="H56" s="2">
        <f t="shared" si="3"/>
        <v>-4.4649982921426243</v>
      </c>
      <c r="I56" s="2">
        <f t="shared" si="4"/>
        <v>-4.7282551928072367</v>
      </c>
      <c r="J56" s="2">
        <f t="shared" si="5"/>
        <v>-6.2775086777570959</v>
      </c>
      <c r="K56" s="2">
        <f t="shared" si="6"/>
        <v>-3.2174940040412787</v>
      </c>
      <c r="L56" s="2">
        <f t="shared" si="7"/>
        <v>-3.4830009636859307</v>
      </c>
      <c r="M56" s="2">
        <f t="shared" si="8"/>
        <v>-5.0454959314131411</v>
      </c>
      <c r="N56" s="2"/>
      <c r="O56" s="2">
        <f t="shared" si="9"/>
        <v>-3.9472372320694076</v>
      </c>
      <c r="P56" s="2">
        <f t="shared" si="10"/>
        <v>-4.2114279915863255</v>
      </c>
      <c r="Q56" s="2">
        <f t="shared" si="11"/>
        <v>-5.7661771884348401</v>
      </c>
      <c r="R56" s="1"/>
    </row>
    <row r="57" spans="1:18" x14ac:dyDescent="0.2">
      <c r="A57" s="1"/>
      <c r="B57" s="1">
        <v>275</v>
      </c>
      <c r="C57" s="2">
        <f>CHOOSE(_path,INDEX('1546 Curves'!C55:J55,1,$C$2),INDEX('1546 Curves'!C141:J141,1,$C$2))</f>
        <v>-6.7969999999999997</v>
      </c>
      <c r="D57" s="2">
        <f>CHOOSE(_path,INDEX('1546 Curves'!O55:V55,1,$C$2),INDEX('1546 Curves'!O141:V141,1,$C$2))</f>
        <v>-9.41</v>
      </c>
      <c r="E57" s="2">
        <f>CHOOSE(_path,INDEX('1546 Curves'!C55:J55,1,$C$3),INDEX('1546 Curves'!C141:J141,1,$C$3))</f>
        <v>-5.5750000000000002</v>
      </c>
      <c r="F57" s="2">
        <f>CHOOSE(_path,INDEX('1546 Curves'!O55:V55,1,$C$3),INDEX('1546 Curves'!O141:V141,1,$C$3))</f>
        <v>-8.2070000000000007</v>
      </c>
      <c r="G57" s="2"/>
      <c r="H57" s="2">
        <f t="shared" si="3"/>
        <v>-7.4213606604863154</v>
      </c>
      <c r="I57" s="2">
        <f t="shared" si="4"/>
        <v>-7.6769869263490556</v>
      </c>
      <c r="J57" s="2">
        <f t="shared" si="5"/>
        <v>-9.1813345131844279</v>
      </c>
      <c r="K57" s="2">
        <f t="shared" si="6"/>
        <v>-6.2039005964025966</v>
      </c>
      <c r="L57" s="2">
        <f t="shared" si="7"/>
        <v>-6.4613856066401514</v>
      </c>
      <c r="M57" s="2">
        <f t="shared" si="8"/>
        <v>-7.9766718096828981</v>
      </c>
      <c r="N57" s="2"/>
      <c r="O57" s="2">
        <f t="shared" si="9"/>
        <v>-6.9160690800171478</v>
      </c>
      <c r="P57" s="2">
        <f t="shared" si="10"/>
        <v>-7.1724667944970095</v>
      </c>
      <c r="Q57" s="2">
        <f t="shared" si="11"/>
        <v>-8.6813543172486618</v>
      </c>
      <c r="R57" s="1"/>
    </row>
    <row r="58" spans="1:18" x14ac:dyDescent="0.2">
      <c r="A58" s="1"/>
      <c r="B58" s="1">
        <v>300</v>
      </c>
      <c r="C58" s="2">
        <f>CHOOSE(_path,INDEX('1546 Curves'!C56:J56,1,$C$2),INDEX('1546 Curves'!C142:J142,1,$C$2))</f>
        <v>-9.6379999999999999</v>
      </c>
      <c r="D58" s="2">
        <f>CHOOSE(_path,INDEX('1546 Curves'!O56:V56,1,$C$2),INDEX('1546 Curves'!O142:V142,1,$C$2))</f>
        <v>-12.244999999999999</v>
      </c>
      <c r="E58" s="2">
        <f>CHOOSE(_path,INDEX('1546 Curves'!C56:J56,1,$C$3),INDEX('1546 Curves'!C142:J142,1,$C$3))</f>
        <v>-8.4369999999999994</v>
      </c>
      <c r="F58" s="2">
        <f>CHOOSE(_path,INDEX('1546 Curves'!O56:V56,1,$C$3),INDEX('1546 Curves'!O142:V142,1,$C$3))</f>
        <v>-11.06</v>
      </c>
      <c r="G58" s="2"/>
      <c r="H58" s="2">
        <f t="shared" si="3"/>
        <v>-10.260926996512753</v>
      </c>
      <c r="I58" s="2">
        <f t="shared" si="4"/>
        <v>-10.515966290467656</v>
      </c>
      <c r="J58" s="2">
        <f t="shared" si="5"/>
        <v>-12.016859577448066</v>
      </c>
      <c r="K58" s="2">
        <f t="shared" si="6"/>
        <v>-9.0637501004422525</v>
      </c>
      <c r="L58" s="2">
        <f t="shared" si="7"/>
        <v>-9.3203546528180521</v>
      </c>
      <c r="M58" s="2">
        <f t="shared" si="8"/>
        <v>-10.83045940607836</v>
      </c>
      <c r="N58" s="2"/>
      <c r="O58" s="2">
        <f t="shared" si="9"/>
        <v>-9.7640536913732436</v>
      </c>
      <c r="P58" s="2">
        <f t="shared" si="10"/>
        <v>-10.019742626268881</v>
      </c>
      <c r="Q58" s="2">
        <f t="shared" si="11"/>
        <v>-11.524459017178792</v>
      </c>
      <c r="R58" s="1"/>
    </row>
    <row r="59" spans="1:18" x14ac:dyDescent="0.2">
      <c r="A59" s="1"/>
      <c r="B59" s="1">
        <v>325</v>
      </c>
      <c r="C59" s="2">
        <f>CHOOSE(_path,INDEX('1546 Curves'!C57:J57,1,$C$2),INDEX('1546 Curves'!C143:J143,1,$C$2))</f>
        <v>-12.351000000000001</v>
      </c>
      <c r="D59" s="2">
        <f>CHOOSE(_path,INDEX('1546 Curves'!O57:V57,1,$C$2),INDEX('1546 Curves'!O143:V143,1,$C$2))</f>
        <v>-15.005000000000001</v>
      </c>
      <c r="E59" s="2">
        <f>CHOOSE(_path,INDEX('1546 Curves'!C57:J57,1,$C$3),INDEX('1546 Curves'!C143:J143,1,$C$3))</f>
        <v>-11.166</v>
      </c>
      <c r="F59" s="2">
        <f>CHOOSE(_path,INDEX('1546 Curves'!O57:V57,1,$C$3),INDEX('1546 Curves'!O143:V143,1,$C$3))</f>
        <v>-13.834</v>
      </c>
      <c r="G59" s="2"/>
      <c r="H59" s="2">
        <f t="shared" si="3"/>
        <v>-12.985157364305659</v>
      </c>
      <c r="I59" s="2">
        <f t="shared" si="4"/>
        <v>-13.244794604871947</v>
      </c>
      <c r="J59" s="2">
        <f t="shared" si="5"/>
        <v>-14.772746574049549</v>
      </c>
      <c r="K59" s="2">
        <f t="shared" si="6"/>
        <v>-11.803502580243968</v>
      </c>
      <c r="L59" s="2">
        <f t="shared" si="7"/>
        <v>-12.064509421928543</v>
      </c>
      <c r="M59" s="2">
        <f t="shared" si="8"/>
        <v>-13.600521424101053</v>
      </c>
      <c r="N59" s="2"/>
      <c r="O59" s="2">
        <f t="shared" si="9"/>
        <v>-12.494726317717813</v>
      </c>
      <c r="P59" s="2">
        <f t="shared" si="10"/>
        <v>-12.754931994107244</v>
      </c>
      <c r="Q59" s="2">
        <f t="shared" si="11"/>
        <v>-14.286229179223158</v>
      </c>
      <c r="R59" s="1"/>
    </row>
    <row r="60" spans="1:18" x14ac:dyDescent="0.2">
      <c r="A60" s="1"/>
      <c r="B60" s="1">
        <v>350</v>
      </c>
      <c r="C60" s="2">
        <f>CHOOSE(_path,INDEX('1546 Curves'!C58:J58,1,$C$2),INDEX('1546 Curves'!C144:J144,1,$C$2))</f>
        <v>-14.945</v>
      </c>
      <c r="D60" s="2">
        <f>CHOOSE(_path,INDEX('1546 Curves'!O58:V58,1,$C$2),INDEX('1546 Curves'!O144:V144,1,$C$2))</f>
        <v>-17.686</v>
      </c>
      <c r="E60" s="2">
        <f>CHOOSE(_path,INDEX('1546 Curves'!C58:J58,1,$C$3),INDEX('1546 Curves'!C144:J144,1,$C$3))</f>
        <v>-13.772</v>
      </c>
      <c r="F60" s="2">
        <f>CHOOSE(_path,INDEX('1546 Curves'!O58:V58,1,$C$3),INDEX('1546 Curves'!O144:V144,1,$C$3))</f>
        <v>-16.524000000000001</v>
      </c>
      <c r="G60" s="2"/>
      <c r="H60" s="2">
        <f t="shared" si="3"/>
        <v>-15.599945491922309</v>
      </c>
      <c r="I60" s="2">
        <f t="shared" si="4"/>
        <v>-15.868093825152224</v>
      </c>
      <c r="J60" s="2">
        <f t="shared" si="5"/>
        <v>-17.446133142226756</v>
      </c>
      <c r="K60" s="2">
        <f t="shared" si="6"/>
        <v>-14.429573875873839</v>
      </c>
      <c r="L60" s="2">
        <f t="shared" si="7"/>
        <v>-14.698798324268122</v>
      </c>
      <c r="M60" s="2">
        <f t="shared" si="8"/>
        <v>-16.283170524410082</v>
      </c>
      <c r="N60" s="2"/>
      <c r="O60" s="2">
        <f t="shared" si="9"/>
        <v>-15.114197383170612</v>
      </c>
      <c r="P60" s="2">
        <f t="shared" si="10"/>
        <v>-15.382792344547283</v>
      </c>
      <c r="Q60" s="2">
        <f t="shared" si="11"/>
        <v>-16.963460045573346</v>
      </c>
      <c r="R60" s="1"/>
    </row>
    <row r="61" spans="1:18" x14ac:dyDescent="0.2">
      <c r="A61" s="1"/>
      <c r="B61" s="1">
        <v>375</v>
      </c>
      <c r="C61" s="2">
        <f>CHOOSE(_path,INDEX('1546 Curves'!C59:J59,1,$C$2),INDEX('1546 Curves'!C145:J145,1,$C$2))</f>
        <v>-17.433</v>
      </c>
      <c r="D61" s="2">
        <f>CHOOSE(_path,INDEX('1546 Curves'!O59:V59,1,$C$2),INDEX('1546 Curves'!O145:V145,1,$C$2))</f>
        <v>-20.286000000000001</v>
      </c>
      <c r="E61" s="2">
        <f>CHOOSE(_path,INDEX('1546 Curves'!C59:J59,1,$C$3),INDEX('1546 Curves'!C145:J145,1,$C$3))</f>
        <v>-16.268999999999998</v>
      </c>
      <c r="F61" s="2">
        <f>CHOOSE(_path,INDEX('1546 Curves'!O59:V59,1,$C$3),INDEX('1546 Curves'!O145:V145,1,$C$3))</f>
        <v>-19.131</v>
      </c>
      <c r="G61" s="2"/>
      <c r="H61" s="2">
        <f t="shared" si="3"/>
        <v>-18.114707219428801</v>
      </c>
      <c r="I61" s="2">
        <f t="shared" si="4"/>
        <v>-18.393812361604997</v>
      </c>
      <c r="J61" s="2">
        <f t="shared" si="5"/>
        <v>-20.036331942638796</v>
      </c>
      <c r="K61" s="2">
        <f t="shared" si="6"/>
        <v>-16.952857715389143</v>
      </c>
      <c r="L61" s="2">
        <f t="shared" si="7"/>
        <v>-17.232843315427093</v>
      </c>
      <c r="M61" s="2">
        <f t="shared" si="8"/>
        <v>-18.880544346243333</v>
      </c>
      <c r="N61" s="2"/>
      <c r="O61" s="2">
        <f t="shared" si="9"/>
        <v>-17.632496106733818</v>
      </c>
      <c r="P61" s="2">
        <f t="shared" si="10"/>
        <v>-17.911966671939176</v>
      </c>
      <c r="Q61" s="2">
        <f t="shared" si="11"/>
        <v>-19.556636748933318</v>
      </c>
      <c r="R61" s="1"/>
    </row>
    <row r="62" spans="1:18" x14ac:dyDescent="0.2">
      <c r="A62" s="1"/>
      <c r="B62" s="1">
        <v>400</v>
      </c>
      <c r="C62" s="2">
        <f>CHOOSE(_path,INDEX('1546 Curves'!C60:J60,1,$C$2),INDEX('1546 Curves'!C146:J146,1,$C$2))</f>
        <v>-19.827999999999999</v>
      </c>
      <c r="D62" s="2">
        <f>CHOOSE(_path,INDEX('1546 Curves'!O60:V60,1,$C$2),INDEX('1546 Curves'!O146:V146,1,$C$2))</f>
        <v>-22.808</v>
      </c>
      <c r="E62" s="2">
        <f>CHOOSE(_path,INDEX('1546 Curves'!C60:J60,1,$C$3),INDEX('1546 Curves'!C146:J146,1,$C$3))</f>
        <v>-18.672000000000001</v>
      </c>
      <c r="F62" s="2">
        <f>CHOOSE(_path,INDEX('1546 Curves'!O60:V60,1,$C$3),INDEX('1546 Curves'!O146:V146,1,$C$3))</f>
        <v>-21.658999999999999</v>
      </c>
      <c r="G62" s="2"/>
      <c r="H62" s="2">
        <f t="shared" si="3"/>
        <v>-20.540053106869202</v>
      </c>
      <c r="I62" s="2">
        <f t="shared" si="4"/>
        <v>-20.831582487761263</v>
      </c>
      <c r="J62" s="2">
        <f t="shared" si="5"/>
        <v>-22.54721808239173</v>
      </c>
      <c r="K62" s="2">
        <f t="shared" si="6"/>
        <v>-19.385725714838358</v>
      </c>
      <c r="L62" s="2">
        <f t="shared" si="7"/>
        <v>-19.677939896289562</v>
      </c>
      <c r="M62" s="2">
        <f t="shared" si="8"/>
        <v>-21.397605507417481</v>
      </c>
      <c r="N62" s="2"/>
      <c r="O62" s="2">
        <f t="shared" si="9"/>
        <v>-20.060963952731651</v>
      </c>
      <c r="P62" s="2">
        <f t="shared" si="10"/>
        <v>-20.352777551535283</v>
      </c>
      <c r="Q62" s="2">
        <f t="shared" si="11"/>
        <v>-22.070085754134904</v>
      </c>
      <c r="R62" s="1"/>
    </row>
    <row r="63" spans="1:18" x14ac:dyDescent="0.2">
      <c r="A63" s="1"/>
      <c r="B63" s="1">
        <v>425</v>
      </c>
      <c r="C63" s="2">
        <f>CHOOSE(_path,INDEX('1546 Curves'!C61:J61,1,$C$2),INDEX('1546 Curves'!C147:J147,1,$C$2))</f>
        <v>-22.146000000000001</v>
      </c>
      <c r="D63" s="2">
        <f>CHOOSE(_path,INDEX('1546 Curves'!O61:V61,1,$C$2),INDEX('1546 Curves'!O147:V147,1,$C$2))</f>
        <v>-25.257000000000001</v>
      </c>
      <c r="E63" s="2">
        <f>CHOOSE(_path,INDEX('1546 Curves'!C61:J61,1,$C$3),INDEX('1546 Curves'!C147:J147,1,$C$3))</f>
        <v>-20.995000000000001</v>
      </c>
      <c r="F63" s="2">
        <f>CHOOSE(_path,INDEX('1546 Curves'!O61:V61,1,$C$3),INDEX('1546 Curves'!O147:V147,1,$C$3))</f>
        <v>-24.113</v>
      </c>
      <c r="G63" s="2"/>
      <c r="H63" s="2">
        <f t="shared" si="3"/>
        <v>-22.889354770291977</v>
      </c>
      <c r="I63" s="2">
        <f t="shared" si="4"/>
        <v>-23.193699704505136</v>
      </c>
      <c r="J63" s="2">
        <f t="shared" si="5"/>
        <v>-24.984754179302243</v>
      </c>
      <c r="K63" s="2">
        <f t="shared" si="6"/>
        <v>-21.740027378261132</v>
      </c>
      <c r="L63" s="2">
        <f t="shared" si="7"/>
        <v>-22.045057113033433</v>
      </c>
      <c r="M63" s="2">
        <f t="shared" si="8"/>
        <v>-23.840141604327993</v>
      </c>
      <c r="N63" s="2"/>
      <c r="O63" s="2">
        <f t="shared" si="9"/>
        <v>-22.412340803650821</v>
      </c>
      <c r="P63" s="2">
        <f t="shared" si="10"/>
        <v>-22.71696995577555</v>
      </c>
      <c r="Q63" s="2">
        <f t="shared" si="11"/>
        <v>-24.509697038541812</v>
      </c>
      <c r="R63" s="1"/>
    </row>
    <row r="64" spans="1:18" x14ac:dyDescent="0.2">
      <c r="A64" s="1"/>
      <c r="B64" s="1">
        <v>450</v>
      </c>
      <c r="C64" s="2">
        <f>CHOOSE(_path,INDEX('1546 Curves'!C62:J62,1,$C$2),INDEX('1546 Curves'!C148:J148,1,$C$2))</f>
        <v>-24.4</v>
      </c>
      <c r="D64" s="2">
        <f>CHOOSE(_path,INDEX('1546 Curves'!O62:V62,1,$C$2),INDEX('1546 Curves'!O148:V148,1,$C$2))</f>
        <v>-27.641999999999999</v>
      </c>
      <c r="E64" s="2">
        <f>CHOOSE(_path,INDEX('1546 Curves'!C62:J62,1,$C$3),INDEX('1546 Curves'!C148:J148,1,$C$3))</f>
        <v>-23.254000000000001</v>
      </c>
      <c r="F64" s="2">
        <f>CHOOSE(_path,INDEX('1546 Curves'!O62:V62,1,$C$3),INDEX('1546 Curves'!O148:V148,1,$C$3))</f>
        <v>-26.501000000000001</v>
      </c>
      <c r="G64" s="2"/>
      <c r="H64" s="2">
        <f t="shared" si="3"/>
        <v>-25.174656433714748</v>
      </c>
      <c r="I64" s="2">
        <f t="shared" si="4"/>
        <v>-25.491816921249001</v>
      </c>
      <c r="J64" s="2">
        <f t="shared" si="5"/>
        <v>-27.358290276212749</v>
      </c>
      <c r="K64" s="2">
        <f t="shared" si="6"/>
        <v>-24.029851153692718</v>
      </c>
      <c r="L64" s="2">
        <f t="shared" si="7"/>
        <v>-24.347500784483501</v>
      </c>
      <c r="M64" s="2">
        <f t="shared" si="8"/>
        <v>-26.216852722659716</v>
      </c>
      <c r="N64" s="2"/>
      <c r="O64" s="2">
        <f t="shared" si="9"/>
        <v>-24.699519313133187</v>
      </c>
      <c r="P64" s="2">
        <f t="shared" si="10"/>
        <v>-25.016882813461422</v>
      </c>
      <c r="Q64" s="2">
        <f t="shared" si="11"/>
        <v>-26.884550888403137</v>
      </c>
      <c r="R64" s="1"/>
    </row>
    <row r="65" spans="1:18" x14ac:dyDescent="0.2">
      <c r="A65" s="1"/>
      <c r="B65" s="1">
        <v>475</v>
      </c>
      <c r="C65" s="2">
        <f>CHOOSE(_path,INDEX('1546 Curves'!C63:J63,1,$C$2),INDEX('1546 Curves'!C149:J149,1,$C$2))</f>
        <v>-26.603999999999999</v>
      </c>
      <c r="D65" s="2">
        <f>CHOOSE(_path,INDEX('1546 Curves'!O63:V63,1,$C$2),INDEX('1546 Curves'!O149:V149,1,$C$2))</f>
        <v>-29.971</v>
      </c>
      <c r="E65" s="2">
        <f>CHOOSE(_path,INDEX('1546 Curves'!C63:J63,1,$C$3),INDEX('1546 Curves'!C149:J149,1,$C$3))</f>
        <v>-25.462</v>
      </c>
      <c r="F65" s="2">
        <f>CHOOSE(_path,INDEX('1546 Curves'!O63:V63,1,$C$3),INDEX('1546 Curves'!O149:V149,1,$C$3))</f>
        <v>-28.832000000000001</v>
      </c>
      <c r="G65" s="2"/>
      <c r="H65" s="2">
        <f t="shared" si="3"/>
        <v>-27.408524433163958</v>
      </c>
      <c r="I65" s="2">
        <f t="shared" si="4"/>
        <v>-27.737913502111468</v>
      </c>
      <c r="J65" s="2">
        <f t="shared" si="5"/>
        <v>-29.676351437386899</v>
      </c>
      <c r="K65" s="2">
        <f t="shared" si="6"/>
        <v>-26.267241265150741</v>
      </c>
      <c r="L65" s="2">
        <f t="shared" si="7"/>
        <v>-26.596923820052169</v>
      </c>
      <c r="M65" s="2">
        <f t="shared" si="8"/>
        <v>-28.537088905255079</v>
      </c>
      <c r="N65" s="2"/>
      <c r="O65" s="2">
        <f t="shared" si="9"/>
        <v>-26.934849121142715</v>
      </c>
      <c r="P65" s="2">
        <f t="shared" si="10"/>
        <v>-27.264359997766615</v>
      </c>
      <c r="Q65" s="2">
        <f t="shared" si="11"/>
        <v>-29.203514765028824</v>
      </c>
      <c r="R65" s="1"/>
    </row>
    <row r="66" spans="1:18" x14ac:dyDescent="0.2">
      <c r="A66" s="1"/>
      <c r="B66" s="1">
        <v>500</v>
      </c>
      <c r="C66" s="2">
        <f>CHOOSE(_path,INDEX('1546 Curves'!C64:J64,1,$C$2),INDEX('1546 Curves'!C150:J150,1,$C$2))</f>
        <v>-28.771999999999998</v>
      </c>
      <c r="D66" s="2">
        <f>CHOOSE(_path,INDEX('1546 Curves'!O64:V64,1,$C$2),INDEX('1546 Curves'!O150:V150,1,$C$2))</f>
        <v>-32.253</v>
      </c>
      <c r="E66" s="2">
        <f>CHOOSE(_path,INDEX('1546 Curves'!C64:J64,1,$C$3),INDEX('1546 Curves'!C150:J150,1,$C$3))</f>
        <v>-27.632999999999999</v>
      </c>
      <c r="F66" s="2">
        <f>CHOOSE(_path,INDEX('1546 Curves'!O64:V64,1,$C$3),INDEX('1546 Curves'!O150:V150,1,$C$3))</f>
        <v>-31.116</v>
      </c>
      <c r="G66" s="2"/>
      <c r="H66" s="2">
        <f t="shared" si="3"/>
        <v>-29.603764048661638</v>
      </c>
      <c r="I66" s="2">
        <f t="shared" si="4"/>
        <v>-29.944305583858039</v>
      </c>
      <c r="J66" s="2">
        <f t="shared" si="5"/>
        <v>-31.948375216377723</v>
      </c>
      <c r="K66" s="2">
        <f t="shared" si="6"/>
        <v>-28.465241936652827</v>
      </c>
      <c r="L66" s="2">
        <f t="shared" si="7"/>
        <v>-28.80597912915184</v>
      </c>
      <c r="M66" s="2">
        <f t="shared" si="8"/>
        <v>-30.811200194956509</v>
      </c>
      <c r="N66" s="2"/>
      <c r="O66" s="2">
        <f t="shared" si="9"/>
        <v>-29.131234678419833</v>
      </c>
      <c r="P66" s="2">
        <f t="shared" si="10"/>
        <v>-29.471857418733826</v>
      </c>
      <c r="Q66" s="2">
        <f t="shared" si="11"/>
        <v>-31.476404939244699</v>
      </c>
      <c r="R66" s="1"/>
    </row>
    <row r="67" spans="1:18" x14ac:dyDescent="0.2">
      <c r="A67" s="1"/>
      <c r="B67" s="1">
        <v>525</v>
      </c>
      <c r="C67" s="2">
        <f>CHOOSE(_path,INDEX('1546 Curves'!C65:J65,1,$C$2),INDEX('1546 Curves'!C151:J151,1,$C$2))</f>
        <v>-30.916</v>
      </c>
      <c r="D67" s="2">
        <f>CHOOSE(_path,INDEX('1546 Curves'!O65:V65,1,$C$2),INDEX('1546 Curves'!O151:V151,1,$C$2))</f>
        <v>-34.497999999999998</v>
      </c>
      <c r="E67" s="2">
        <f>CHOOSE(_path,INDEX('1546 Curves'!C65:J65,1,$C$3),INDEX('1546 Curves'!C151:J151,1,$C$3))</f>
        <v>-29.78</v>
      </c>
      <c r="F67" s="2">
        <f>CHOOSE(_path,INDEX('1546 Curves'!O65:V65,1,$C$3),INDEX('1546 Curves'!O151:V151,1,$C$3))</f>
        <v>-33.363999999999997</v>
      </c>
      <c r="G67" s="2"/>
      <c r="H67" s="2">
        <f t="shared" si="3"/>
        <v>-31.771897392216601</v>
      </c>
      <c r="I67" s="2">
        <f t="shared" si="4"/>
        <v>-32.122319621194919</v>
      </c>
      <c r="J67" s="2">
        <f t="shared" si="5"/>
        <v>-34.184536634606431</v>
      </c>
      <c r="K67" s="2">
        <f t="shared" si="6"/>
        <v>-30.63637528020779</v>
      </c>
      <c r="L67" s="2">
        <f t="shared" si="7"/>
        <v>-30.986993166488716</v>
      </c>
      <c r="M67" s="2">
        <f t="shared" si="8"/>
        <v>-33.050361613185217</v>
      </c>
      <c r="N67" s="2"/>
      <c r="O67" s="2">
        <f t="shared" si="9"/>
        <v>-31.300613134472634</v>
      </c>
      <c r="P67" s="2">
        <f t="shared" si="10"/>
        <v>-31.65111656856854</v>
      </c>
      <c r="Q67" s="2">
        <f t="shared" si="11"/>
        <v>-33.71381146997124</v>
      </c>
      <c r="R67" s="1"/>
    </row>
    <row r="68" spans="1:18" x14ac:dyDescent="0.2">
      <c r="A68" s="1"/>
      <c r="B68" s="1">
        <v>550</v>
      </c>
      <c r="C68" s="2">
        <f>CHOOSE(_path,INDEX('1546 Curves'!C66:J66,1,$C$2),INDEX('1546 Curves'!C152:J152,1,$C$2))</f>
        <v>-33.048000000000002</v>
      </c>
      <c r="D68" s="2">
        <f>CHOOSE(_path,INDEX('1546 Curves'!O66:V66,1,$C$2),INDEX('1546 Curves'!O152:V152,1,$C$2))</f>
        <v>-36.718000000000004</v>
      </c>
      <c r="E68" s="2">
        <f>CHOOSE(_path,INDEX('1546 Curves'!C66:J66,1,$C$3),INDEX('1546 Curves'!C152:J152,1,$C$3))</f>
        <v>-31.914000000000001</v>
      </c>
      <c r="F68" s="2">
        <f>CHOOSE(_path,INDEX('1546 Curves'!O66:V66,1,$C$3),INDEX('1546 Curves'!O152:V152,1,$C$3))</f>
        <v>-35.584000000000003</v>
      </c>
      <c r="G68" s="2"/>
      <c r="H68" s="2">
        <f t="shared" si="3"/>
        <v>-33.924924463828852</v>
      </c>
      <c r="I68" s="2">
        <f t="shared" si="4"/>
        <v>-34.2839556141221</v>
      </c>
      <c r="J68" s="2">
        <f t="shared" si="5"/>
        <v>-36.39683569207304</v>
      </c>
      <c r="K68" s="2">
        <f t="shared" si="6"/>
        <v>-32.790924463828851</v>
      </c>
      <c r="L68" s="2">
        <f t="shared" si="7"/>
        <v>-33.149955614122099</v>
      </c>
      <c r="M68" s="2">
        <f t="shared" si="8"/>
        <v>-35.26283569207304</v>
      </c>
      <c r="N68" s="2"/>
      <c r="O68" s="2">
        <f t="shared" si="9"/>
        <v>-33.454271939646645</v>
      </c>
      <c r="P68" s="2">
        <f t="shared" si="10"/>
        <v>-33.813303089939893</v>
      </c>
      <c r="Q68" s="2">
        <f t="shared" si="11"/>
        <v>-35.926183167890834</v>
      </c>
      <c r="R68" s="1"/>
    </row>
    <row r="69" spans="1:18" x14ac:dyDescent="0.2">
      <c r="A69" s="1"/>
      <c r="B69" s="1">
        <v>575</v>
      </c>
      <c r="C69" s="2">
        <f>CHOOSE(_path,INDEX('1546 Curves'!C67:J67,1,$C$2),INDEX('1546 Curves'!C153:J153,1,$C$2))</f>
        <v>-35.177</v>
      </c>
      <c r="D69" s="2">
        <f>CHOOSE(_path,INDEX('1546 Curves'!O67:V67,1,$C$2),INDEX('1546 Curves'!O153:V153,1,$C$2))</f>
        <v>-38.92</v>
      </c>
      <c r="E69" s="2">
        <f>CHOOSE(_path,INDEX('1546 Curves'!C67:J67,1,$C$3),INDEX('1546 Curves'!C153:J153,1,$C$3))</f>
        <v>-34.045000000000002</v>
      </c>
      <c r="F69" s="2">
        <f>CHOOSE(_path,INDEX('1546 Curves'!O67:V67,1,$C$3),INDEX('1546 Curves'!O153:V153,1,$C$3))</f>
        <v>-37.787999999999997</v>
      </c>
      <c r="G69" s="2"/>
      <c r="H69" s="2">
        <f t="shared" si="3"/>
        <v>-36.071367375507187</v>
      </c>
      <c r="I69" s="2">
        <f t="shared" si="4"/>
        <v>-36.437540017345775</v>
      </c>
      <c r="J69" s="2">
        <f t="shared" si="5"/>
        <v>-38.592447410198744</v>
      </c>
      <c r="K69" s="2">
        <f t="shared" si="6"/>
        <v>-34.939367375507189</v>
      </c>
      <c r="L69" s="2">
        <f t="shared" si="7"/>
        <v>-35.305540017345777</v>
      </c>
      <c r="M69" s="2">
        <f t="shared" si="8"/>
        <v>-37.460447410198739</v>
      </c>
      <c r="N69" s="2"/>
      <c r="O69" s="2">
        <f t="shared" si="9"/>
        <v>-35.601544926323534</v>
      </c>
      <c r="P69" s="2">
        <f t="shared" si="10"/>
        <v>-35.967717568162122</v>
      </c>
      <c r="Q69" s="2">
        <f t="shared" si="11"/>
        <v>-38.122624961015092</v>
      </c>
      <c r="R69" s="1"/>
    </row>
    <row r="70" spans="1:18" x14ac:dyDescent="0.2">
      <c r="A70" s="1"/>
      <c r="B70" s="1">
        <v>600</v>
      </c>
      <c r="C70" s="2">
        <f>CHOOSE(_path,INDEX('1546 Curves'!C68:J68,1,$C$2),INDEX('1546 Curves'!C154:J154,1,$C$2))</f>
        <v>-37.313000000000002</v>
      </c>
      <c r="D70" s="2">
        <f>CHOOSE(_path,INDEX('1546 Curves'!O68:V68,1,$C$2),INDEX('1546 Curves'!O154:V154,1,$C$2))</f>
        <v>-41.115000000000002</v>
      </c>
      <c r="E70" s="2">
        <f>CHOOSE(_path,INDEX('1546 Curves'!C68:J68,1,$C$3),INDEX('1546 Curves'!C154:J154,1,$C$3))</f>
        <v>-36.183</v>
      </c>
      <c r="F70" s="2">
        <f>CHOOSE(_path,INDEX('1546 Curves'!O68:V68,1,$C$3),INDEX('1546 Curves'!O154:V154,1,$C$3))</f>
        <v>-39.984000000000002</v>
      </c>
      <c r="G70" s="2"/>
      <c r="H70" s="2">
        <f t="shared" si="3"/>
        <v>-38.221465071247216</v>
      </c>
      <c r="I70" s="2">
        <f t="shared" si="4"/>
        <v>-38.593409603512868</v>
      </c>
      <c r="J70" s="2">
        <f t="shared" si="5"/>
        <v>-40.78228427827294</v>
      </c>
      <c r="K70" s="2">
        <f t="shared" si="6"/>
        <v>-37.091226127251623</v>
      </c>
      <c r="L70" s="2">
        <f t="shared" si="7"/>
        <v>-37.463072830865961</v>
      </c>
      <c r="M70" s="2">
        <f t="shared" si="8"/>
        <v>-39.651371788983546</v>
      </c>
      <c r="N70" s="2"/>
      <c r="O70" s="2">
        <f t="shared" si="9"/>
        <v>-37.752373526343725</v>
      </c>
      <c r="P70" s="2">
        <f t="shared" si="10"/>
        <v>-38.124277456050578</v>
      </c>
      <c r="Q70" s="2">
        <f t="shared" si="11"/>
        <v>-40.312913186815059</v>
      </c>
      <c r="R70" s="1"/>
    </row>
    <row r="71" spans="1:18" x14ac:dyDescent="0.2">
      <c r="A71" s="1"/>
      <c r="B71" s="1">
        <v>625</v>
      </c>
      <c r="C71" s="2">
        <f>CHOOSE(_path,INDEX('1546 Curves'!C69:J69,1,$C$2),INDEX('1546 Curves'!C155:J155,1,$C$2))</f>
        <v>-39.460999999999999</v>
      </c>
      <c r="D71" s="2">
        <f>CHOOSE(_path,INDEX('1546 Curves'!O69:V69,1,$C$2),INDEX('1546 Curves'!O155:V155,1,$C$2))</f>
        <v>-43.311999999999998</v>
      </c>
      <c r="E71" s="2">
        <f>CHOOSE(_path,INDEX('1546 Curves'!C69:J69,1,$C$3),INDEX('1546 Curves'!C155:J155,1,$C$3))</f>
        <v>-38.332999999999998</v>
      </c>
      <c r="F71" s="2">
        <f>CHOOSE(_path,INDEX('1546 Curves'!O69:V69,1,$C$3),INDEX('1546 Curves'!O155:V155,1,$C$3))</f>
        <v>-42.180999999999997</v>
      </c>
      <c r="G71" s="2"/>
      <c r="H71" s="2">
        <f t="shared" si="3"/>
        <v>-40.381173327031306</v>
      </c>
      <c r="I71" s="2">
        <f t="shared" si="4"/>
        <v>-40.757911463210945</v>
      </c>
      <c r="J71" s="2">
        <f t="shared" si="5"/>
        <v>-42.974996253453206</v>
      </c>
      <c r="K71" s="2">
        <f t="shared" si="6"/>
        <v>-39.25245649504452</v>
      </c>
      <c r="L71" s="2">
        <f t="shared" si="7"/>
        <v>-39.628901145270248</v>
      </c>
      <c r="M71" s="2">
        <f t="shared" si="8"/>
        <v>-41.844258785585026</v>
      </c>
      <c r="N71" s="2"/>
      <c r="O71" s="2">
        <f t="shared" si="9"/>
        <v>-39.912713515689568</v>
      </c>
      <c r="P71" s="2">
        <f t="shared" si="10"/>
        <v>-40.289329844192828</v>
      </c>
      <c r="Q71" s="2">
        <f t="shared" si="11"/>
        <v>-42.505697802448303</v>
      </c>
      <c r="R71" s="1"/>
    </row>
    <row r="72" spans="1:18" x14ac:dyDescent="0.2">
      <c r="A72" s="1"/>
      <c r="B72" s="1">
        <v>650</v>
      </c>
      <c r="C72" s="2">
        <f>CHOOSE(_path,INDEX('1546 Curves'!C70:J70,1,$C$2),INDEX('1546 Curves'!C156:J156,1,$C$2))</f>
        <v>-41.628</v>
      </c>
      <c r="D72" s="2">
        <f>CHOOSE(_path,INDEX('1546 Curves'!O70:V70,1,$C$2),INDEX('1546 Curves'!O156:V156,1,$C$2))</f>
        <v>-45.515999999999998</v>
      </c>
      <c r="E72" s="2">
        <f>CHOOSE(_path,INDEX('1546 Curves'!C70:J70,1,$C$3),INDEX('1546 Curves'!C156:J156,1,$C$3))</f>
        <v>-40.500999999999998</v>
      </c>
      <c r="F72" s="2">
        <f>CHOOSE(_path,INDEX('1546 Curves'!O70:V70,1,$C$3),INDEX('1546 Curves'!O156:V156,1,$C$3))</f>
        <v>-44.386000000000003</v>
      </c>
      <c r="G72" s="2"/>
      <c r="H72" s="2">
        <f t="shared" si="3"/>
        <v>-42.557014254868271</v>
      </c>
      <c r="I72" s="2">
        <f t="shared" si="4"/>
        <v>-42.937372051146241</v>
      </c>
      <c r="J72" s="2">
        <f t="shared" si="5"/>
        <v>-45.175758357160753</v>
      </c>
      <c r="K72" s="2">
        <f t="shared" si="6"/>
        <v>-41.42929742288149</v>
      </c>
      <c r="L72" s="2">
        <f t="shared" si="7"/>
        <v>-41.809361733205542</v>
      </c>
      <c r="M72" s="2">
        <f t="shared" si="8"/>
        <v>-44.046020889292578</v>
      </c>
      <c r="N72" s="2"/>
      <c r="O72" s="2">
        <f t="shared" si="9"/>
        <v>-42.088969481025821</v>
      </c>
      <c r="P72" s="2">
        <f t="shared" si="10"/>
        <v>-42.469205469627397</v>
      </c>
      <c r="Q72" s="2">
        <f t="shared" si="11"/>
        <v>-44.70687494365513</v>
      </c>
      <c r="R72" s="1"/>
    </row>
    <row r="73" spans="1:18" x14ac:dyDescent="0.2">
      <c r="A73" s="1"/>
      <c r="B73" s="1">
        <v>675</v>
      </c>
      <c r="C73" s="2">
        <f>CHOOSE(_path,INDEX('1546 Curves'!C71:J71,1,$C$2),INDEX('1546 Curves'!C157:J157,1,$C$2))</f>
        <v>-43.817</v>
      </c>
      <c r="D73" s="2">
        <f>CHOOSE(_path,INDEX('1546 Curves'!O71:V71,1,$C$2),INDEX('1546 Curves'!O157:V157,1,$C$2))</f>
        <v>-47.732999999999997</v>
      </c>
      <c r="E73" s="2">
        <f>CHOOSE(_path,INDEX('1546 Curves'!C71:J71,1,$C$3),INDEX('1546 Curves'!C157:J157,1,$C$3))</f>
        <v>-42.691000000000003</v>
      </c>
      <c r="F73" s="2">
        <f>CHOOSE(_path,INDEX('1546 Curves'!O71:V71,1,$C$3),INDEX('1546 Curves'!O157:V157,1,$C$3))</f>
        <v>-46.603999999999999</v>
      </c>
      <c r="G73" s="2"/>
      <c r="H73" s="2">
        <f t="shared" si="3"/>
        <v>-44.752704686744899</v>
      </c>
      <c r="I73" s="2">
        <f t="shared" si="4"/>
        <v>-45.13580168525943</v>
      </c>
      <c r="J73" s="2">
        <f t="shared" si="5"/>
        <v>-47.390308057263759</v>
      </c>
      <c r="K73" s="2">
        <f t="shared" si="6"/>
        <v>-43.625987854758115</v>
      </c>
      <c r="L73" s="2">
        <f t="shared" si="7"/>
        <v>-44.008791367318736</v>
      </c>
      <c r="M73" s="2">
        <f t="shared" si="8"/>
        <v>-46.261570589395582</v>
      </c>
      <c r="N73" s="2"/>
      <c r="O73" s="2">
        <f t="shared" ref="O73:O86" si="12">H73+(K73-H73)*LOG10(_h1/H$6)/LOG10(K$6/H$6)</f>
        <v>-44.285074950401722</v>
      </c>
      <c r="P73" s="2">
        <f t="shared" ref="P73:P86" si="13">I73+(L73-I73)*LOG10(_h1/I$6)/LOG10(L$6/I$6)</f>
        <v>-44.668050141239867</v>
      </c>
      <c r="Q73" s="2">
        <f t="shared" ref="Q73:Q86" si="14">J73+(M73-J73)*LOG10(_h1/J$6)/LOG10(M$6/J$6)</f>
        <v>-46.921839681257417</v>
      </c>
      <c r="R73" s="1"/>
    </row>
    <row r="74" spans="1:18" x14ac:dyDescent="0.2">
      <c r="A74" s="1"/>
      <c r="B74" s="1">
        <v>700</v>
      </c>
      <c r="C74" s="2">
        <f>CHOOSE(_path,INDEX('1546 Curves'!C72:J72,1,$C$2),INDEX('1546 Curves'!C158:J158,1,$C$2))</f>
        <v>-46.029000000000003</v>
      </c>
      <c r="D74" s="2">
        <f>CHOOSE(_path,INDEX('1546 Curves'!O72:V72,1,$C$2),INDEX('1546 Curves'!O158:V158,1,$C$2))</f>
        <v>-49.968000000000004</v>
      </c>
      <c r="E74" s="2">
        <f>CHOOSE(_path,INDEX('1546 Curves'!C72:J72,1,$C$3),INDEX('1546 Curves'!C158:J158,1,$C$3))</f>
        <v>-44.904000000000003</v>
      </c>
      <c r="F74" s="2">
        <f>CHOOSE(_path,INDEX('1546 Curves'!O72:V72,1,$C$3),INDEX('1546 Curves'!O158:V158,1,$C$3))</f>
        <v>-48.838999999999999</v>
      </c>
      <c r="G74" s="2"/>
      <c r="H74" s="2">
        <f t="shared" ref="H74:H86" si="15">C74+(D74-C74)*((LOG10($H$7/$C$7))/(LOG10($D$7/$C$7)))</f>
        <v>-46.970200398643556</v>
      </c>
      <c r="I74" s="2">
        <f t="shared" ref="I74:I86" si="16">C74+(D74-C74)*((LOG10($I$7/$C$7))/(LOG10($D$7/$C$7)))</f>
        <v>-47.355547456138133</v>
      </c>
      <c r="J74" s="2">
        <f t="shared" ref="J74:J86" si="17">C74+(D74-C74)*((LOG10($J$7/$C$7))/(LOG10($D$7/$C$7)))</f>
        <v>-49.623295310919815</v>
      </c>
      <c r="K74" s="2">
        <f t="shared" ref="K74:K86" si="18">E74+(F74-E74)*((LOG10($K$7/$E$7))/(LOG10($F$7/$E$7)))</f>
        <v>-45.844244622661179</v>
      </c>
      <c r="L74" s="2">
        <f t="shared" ref="L74:L86" si="19">E74+(F74-E74)*((LOG10($L$7/$E$7))/(LOG10($F$7/$E$7)))</f>
        <v>-46.229200365550533</v>
      </c>
      <c r="M74" s="2">
        <f t="shared" ref="M74:M86" si="20">E74+(F74-E74)*((LOG10($M$7/$E$7))/(LOG10($F$7/$E$7)))</f>
        <v>-48.494645353762238</v>
      </c>
      <c r="N74" s="2"/>
      <c r="O74" s="2">
        <f t="shared" si="12"/>
        <v>-46.502886529081259</v>
      </c>
      <c r="P74" s="2">
        <f t="shared" si="13"/>
        <v>-46.888071176340652</v>
      </c>
      <c r="Q74" s="2">
        <f t="shared" si="14"/>
        <v>-49.154863255139958</v>
      </c>
      <c r="R74" s="1"/>
    </row>
    <row r="75" spans="1:18" x14ac:dyDescent="0.2">
      <c r="A75" s="1"/>
      <c r="B75" s="1">
        <v>725</v>
      </c>
      <c r="C75" s="2">
        <f>CHOOSE(_path,INDEX('1546 Curves'!C73:J73,1,$C$2),INDEX('1546 Curves'!C159:J159,1,$C$2))</f>
        <v>-48.262999999999998</v>
      </c>
      <c r="D75" s="2">
        <f>CHOOSE(_path,INDEX('1546 Curves'!O73:V73,1,$C$2),INDEX('1546 Curves'!O159:V159,1,$C$2))</f>
        <v>-52.22</v>
      </c>
      <c r="E75" s="2">
        <f>CHOOSE(_path,INDEX('1546 Curves'!C73:J73,1,$C$3),INDEX('1546 Curves'!C159:J159,1,$C$3))</f>
        <v>-47.139000000000003</v>
      </c>
      <c r="F75" s="2">
        <f>CHOOSE(_path,INDEX('1546 Curves'!O73:V73,1,$C$3),INDEX('1546 Curves'!O159:V159,1,$C$3))</f>
        <v>-51.091999999999999</v>
      </c>
      <c r="G75" s="2"/>
      <c r="H75" s="2">
        <f t="shared" si="15"/>
        <v>-49.208501390564237</v>
      </c>
      <c r="I75" s="2">
        <f t="shared" si="16"/>
        <v>-49.595609363782323</v>
      </c>
      <c r="J75" s="2">
        <f t="shared" si="17"/>
        <v>-51.873720118128887</v>
      </c>
      <c r="K75" s="2">
        <f t="shared" si="18"/>
        <v>-48.083545614581865</v>
      </c>
      <c r="L75" s="2">
        <f t="shared" si="19"/>
        <v>-48.470262273194727</v>
      </c>
      <c r="M75" s="2">
        <f t="shared" si="20"/>
        <v>-50.746070160971314</v>
      </c>
      <c r="N75" s="2"/>
      <c r="O75" s="2">
        <f t="shared" si="12"/>
        <v>-48.741602558501221</v>
      </c>
      <c r="P75" s="2">
        <f t="shared" si="13"/>
        <v>-49.128548121484123</v>
      </c>
      <c r="Q75" s="2">
        <f t="shared" si="14"/>
        <v>-51.40570309984831</v>
      </c>
      <c r="R75" s="1"/>
    </row>
    <row r="76" spans="1:18" x14ac:dyDescent="0.2">
      <c r="A76" s="1"/>
      <c r="B76" s="1">
        <v>750</v>
      </c>
      <c r="C76" s="2">
        <f>CHOOSE(_path,INDEX('1546 Curves'!C74:J74,1,$C$2),INDEX('1546 Curves'!C160:J160,1,$C$2))</f>
        <v>-50.517000000000003</v>
      </c>
      <c r="D76" s="2">
        <f>CHOOSE(_path,INDEX('1546 Curves'!O74:V74,1,$C$2),INDEX('1546 Curves'!O160:V160,1,$C$2))</f>
        <v>-54.488999999999997</v>
      </c>
      <c r="E76" s="2">
        <f>CHOOSE(_path,INDEX('1546 Curves'!C74:J74,1,$C$3),INDEX('1546 Curves'!C160:J160,1,$C$3))</f>
        <v>-49.393999999999998</v>
      </c>
      <c r="F76" s="2">
        <f>CHOOSE(_path,INDEX('1546 Curves'!O74:V74,1,$C$3),INDEX('1546 Curves'!O160:V160,1,$C$3))</f>
        <v>-53.360999999999997</v>
      </c>
      <c r="G76" s="2"/>
      <c r="H76" s="2">
        <f t="shared" si="15"/>
        <v>-51.466085550498143</v>
      </c>
      <c r="I76" s="2">
        <f t="shared" si="16"/>
        <v>-51.854660953485819</v>
      </c>
      <c r="J76" s="2">
        <f t="shared" si="17"/>
        <v>-54.141407457469782</v>
      </c>
      <c r="K76" s="2">
        <f t="shared" si="18"/>
        <v>-50.341890830520171</v>
      </c>
      <c r="L76" s="2">
        <f t="shared" si="19"/>
        <v>-50.729977090251317</v>
      </c>
      <c r="M76" s="2">
        <f t="shared" si="20"/>
        <v>-53.013845011022816</v>
      </c>
      <c r="N76" s="2"/>
      <c r="O76" s="2">
        <f t="shared" si="12"/>
        <v>-50.999502585216007</v>
      </c>
      <c r="P76" s="2">
        <f t="shared" si="13"/>
        <v>-51.387874975409702</v>
      </c>
      <c r="Q76" s="2">
        <f t="shared" si="14"/>
        <v>-53.673426759415698</v>
      </c>
      <c r="R76" s="1"/>
    </row>
    <row r="77" spans="1:18" x14ac:dyDescent="0.2">
      <c r="A77" s="1"/>
      <c r="B77" s="1">
        <v>775</v>
      </c>
      <c r="C77" s="2">
        <f>CHOOSE(_path,INDEX('1546 Curves'!C75:J75,1,$C$2),INDEX('1546 Curves'!C161:J161,1,$C$2))</f>
        <v>-52.786000000000001</v>
      </c>
      <c r="D77" s="2">
        <f>CHOOSE(_path,INDEX('1546 Curves'!O75:V75,1,$C$2),INDEX('1546 Curves'!O161:V161,1,$C$2))</f>
        <v>-56.771000000000001</v>
      </c>
      <c r="E77" s="2">
        <f>CHOOSE(_path,INDEX('1546 Curves'!C75:J75,1,$C$3),INDEX('1546 Curves'!C161:J161,1,$C$3))</f>
        <v>-51.662999999999997</v>
      </c>
      <c r="F77" s="2">
        <f>CHOOSE(_path,INDEX('1546 Curves'!O75:V75,1,$C$3),INDEX('1546 Curves'!O161:V161,1,$C$3))</f>
        <v>-55.643999999999998</v>
      </c>
      <c r="G77" s="2"/>
      <c r="H77" s="2">
        <f t="shared" si="15"/>
        <v>-53.738191822440861</v>
      </c>
      <c r="I77" s="2">
        <f t="shared" si="16"/>
        <v>-54.128038997895516</v>
      </c>
      <c r="J77" s="2">
        <f t="shared" si="17"/>
        <v>-56.422269818231896</v>
      </c>
      <c r="K77" s="2">
        <f t="shared" si="18"/>
        <v>-52.61423604645848</v>
      </c>
      <c r="L77" s="2">
        <f t="shared" si="19"/>
        <v>-53.003691907307918</v>
      </c>
      <c r="M77" s="2">
        <f t="shared" si="20"/>
        <v>-55.295619861074321</v>
      </c>
      <c r="N77" s="2"/>
      <c r="O77" s="2">
        <f t="shared" si="12"/>
        <v>-53.271708027877118</v>
      </c>
      <c r="P77" s="2">
        <f t="shared" si="13"/>
        <v>-53.661392793096596</v>
      </c>
      <c r="Q77" s="2">
        <f t="shared" si="14"/>
        <v>-55.9546678374506</v>
      </c>
      <c r="R77" s="1"/>
    </row>
    <row r="78" spans="1:18" x14ac:dyDescent="0.2">
      <c r="A78" s="1"/>
      <c r="B78" s="1">
        <v>800</v>
      </c>
      <c r="C78" s="2">
        <f>CHOOSE(_path,INDEX('1546 Curves'!C76:J76,1,$C$2),INDEX('1546 Curves'!C162:J162,1,$C$2))</f>
        <v>-55.063000000000002</v>
      </c>
      <c r="D78" s="2">
        <f>CHOOSE(_path,INDEX('1546 Curves'!O76:V76,1,$C$2),INDEX('1546 Curves'!O162:V162,1,$C$2))</f>
        <v>-59.058999999999997</v>
      </c>
      <c r="E78" s="2">
        <f>CHOOSE(_path,INDEX('1546 Curves'!C76:J76,1,$C$3),INDEX('1546 Curves'!C162:J162,1,$C$3))</f>
        <v>-53.94</v>
      </c>
      <c r="F78" s="2">
        <f>CHOOSE(_path,INDEX('1546 Curves'!O76:V76,1,$C$3),INDEX('1546 Curves'!O162:V162,1,$C$3))</f>
        <v>-57.932000000000002</v>
      </c>
      <c r="G78" s="2"/>
      <c r="H78" s="2">
        <f t="shared" si="15"/>
        <v>-56.017820206392393</v>
      </c>
      <c r="I78" s="2">
        <f t="shared" si="16"/>
        <v>-56.408743497011415</v>
      </c>
      <c r="J78" s="2">
        <f t="shared" si="17"/>
        <v>-58.709307200415218</v>
      </c>
      <c r="K78" s="2">
        <f t="shared" si="18"/>
        <v>-54.893864430410012</v>
      </c>
      <c r="L78" s="2">
        <f t="shared" si="19"/>
        <v>-55.284396406423816</v>
      </c>
      <c r="M78" s="2">
        <f t="shared" si="20"/>
        <v>-57.58265724325765</v>
      </c>
      <c r="N78" s="2"/>
      <c r="O78" s="2">
        <f t="shared" si="12"/>
        <v>-55.55133641182865</v>
      </c>
      <c r="P78" s="2">
        <f t="shared" si="13"/>
        <v>-55.942097292212495</v>
      </c>
      <c r="Q78" s="2">
        <f t="shared" si="14"/>
        <v>-58.241705219633921</v>
      </c>
      <c r="R78" s="1"/>
    </row>
    <row r="79" spans="1:18" x14ac:dyDescent="0.2">
      <c r="A79" s="1"/>
      <c r="B79" s="1">
        <v>825</v>
      </c>
      <c r="C79" s="2">
        <f>CHOOSE(_path,INDEX('1546 Curves'!C77:J77,1,$C$2),INDEX('1546 Curves'!C163:J163,1,$C$2))</f>
        <v>-57.338000000000001</v>
      </c>
      <c r="D79" s="2">
        <f>CHOOSE(_path,INDEX('1546 Curves'!O77:V77,1,$C$2),INDEX('1546 Curves'!O163:V163,1,$C$2))</f>
        <v>-61.343000000000004</v>
      </c>
      <c r="E79" s="2">
        <f>CHOOSE(_path,INDEX('1546 Curves'!C77:J77,1,$C$3),INDEX('1546 Curves'!C163:J163,1,$C$3))</f>
        <v>-56.216000000000001</v>
      </c>
      <c r="F79" s="2">
        <f>CHOOSE(_path,INDEX('1546 Curves'!O77:V77,1,$C$3),INDEX('1546 Curves'!O163:V163,1,$C$3))</f>
        <v>-60.216999999999999</v>
      </c>
      <c r="G79" s="2"/>
      <c r="H79" s="2">
        <f t="shared" si="15"/>
        <v>-58.294970702352735</v>
      </c>
      <c r="I79" s="2">
        <f t="shared" si="16"/>
        <v>-58.686774450833511</v>
      </c>
      <c r="J79" s="2">
        <f t="shared" si="17"/>
        <v>-60.992519604019762</v>
      </c>
      <c r="K79" s="2">
        <f t="shared" si="18"/>
        <v>-57.172014926370359</v>
      </c>
      <c r="L79" s="2">
        <f t="shared" si="19"/>
        <v>-57.56342736024591</v>
      </c>
      <c r="M79" s="2">
        <f t="shared" si="20"/>
        <v>-59.866869646862185</v>
      </c>
      <c r="N79" s="2"/>
      <c r="O79" s="2">
        <f t="shared" si="12"/>
        <v>-57.82890194528828</v>
      </c>
      <c r="P79" s="2">
        <f t="shared" si="13"/>
        <v>-58.220543283533871</v>
      </c>
      <c r="Q79" s="2">
        <f t="shared" si="14"/>
        <v>-60.525332660737746</v>
      </c>
      <c r="R79" s="1"/>
    </row>
    <row r="80" spans="1:18" x14ac:dyDescent="0.2">
      <c r="A80" s="1"/>
      <c r="B80" s="1">
        <v>850</v>
      </c>
      <c r="C80" s="2">
        <f>CHOOSE(_path,INDEX('1546 Curves'!C78:J78,1,$C$2),INDEX('1546 Curves'!C164:J164,1,$C$2))</f>
        <v>-59.603000000000002</v>
      </c>
      <c r="D80" s="2">
        <f>CHOOSE(_path,INDEX('1546 Curves'!O78:V78,1,$C$2),INDEX('1546 Curves'!O164:V164,1,$C$2))</f>
        <v>-63.612000000000002</v>
      </c>
      <c r="E80" s="2">
        <f>CHOOSE(_path,INDEX('1546 Curves'!C78:J78,1,$C$3),INDEX('1546 Curves'!C164:J164,1,$C$3))</f>
        <v>-58.481000000000002</v>
      </c>
      <c r="F80" s="2">
        <f>CHOOSE(_path,INDEX('1546 Curves'!O78:V78,1,$C$3),INDEX('1546 Curves'!O164:V164,1,$C$3))</f>
        <v>-62.484999999999999</v>
      </c>
      <c r="G80" s="2"/>
      <c r="H80" s="2">
        <f t="shared" si="15"/>
        <v>-60.560926478335112</v>
      </c>
      <c r="I80" s="2">
        <f t="shared" si="16"/>
        <v>-60.953121541421112</v>
      </c>
      <c r="J80" s="2">
        <f t="shared" si="17"/>
        <v>-63.261169561177333</v>
      </c>
      <c r="K80" s="2">
        <f t="shared" si="18"/>
        <v>-59.437731758357145</v>
      </c>
      <c r="L80" s="2">
        <f t="shared" si="19"/>
        <v>-59.829437678186615</v>
      </c>
      <c r="M80" s="2">
        <f t="shared" si="20"/>
        <v>-62.134607114730365</v>
      </c>
      <c r="N80" s="2"/>
      <c r="O80" s="2">
        <f t="shared" si="12"/>
        <v>-60.094758550552257</v>
      </c>
      <c r="P80" s="2">
        <f t="shared" si="13"/>
        <v>-60.486750600844275</v>
      </c>
      <c r="Q80" s="2">
        <f t="shared" si="14"/>
        <v>-62.793603900622529</v>
      </c>
      <c r="R80" s="1"/>
    </row>
    <row r="81" spans="1:18" x14ac:dyDescent="0.2">
      <c r="A81" s="1"/>
      <c r="B81" s="1">
        <v>875</v>
      </c>
      <c r="C81" s="2">
        <f>CHOOSE(_path,INDEX('1546 Curves'!C79:J79,1,$C$2),INDEX('1546 Curves'!C165:J165,1,$C$2))</f>
        <v>-61.844000000000001</v>
      </c>
      <c r="D81" s="2">
        <f>CHOOSE(_path,INDEX('1546 Curves'!O79:V79,1,$C$2),INDEX('1546 Curves'!O165:V165,1,$C$2))</f>
        <v>-65.850999999999999</v>
      </c>
      <c r="E81" s="2">
        <f>CHOOSE(_path,INDEX('1546 Curves'!C79:J79,1,$C$3),INDEX('1546 Curves'!C165:J165,1,$C$3))</f>
        <v>-60.722999999999999</v>
      </c>
      <c r="F81" s="2">
        <f>CHOOSE(_path,INDEX('1546 Curves'!O79:V79,1,$C$3),INDEX('1546 Curves'!O165:V165,1,$C$3))</f>
        <v>-64.724999999999994</v>
      </c>
      <c r="G81" s="2"/>
      <c r="H81" s="2">
        <f t="shared" si="15"/>
        <v>-62.801448590343924</v>
      </c>
      <c r="I81" s="2">
        <f t="shared" si="16"/>
        <v>-63.193447996127311</v>
      </c>
      <c r="J81" s="2">
        <f t="shared" si="17"/>
        <v>-65.500344582598544</v>
      </c>
      <c r="K81" s="2">
        <f t="shared" si="18"/>
        <v>-61.679253870365955</v>
      </c>
      <c r="L81" s="2">
        <f t="shared" si="19"/>
        <v>-62.070764132892812</v>
      </c>
      <c r="M81" s="2">
        <f t="shared" si="20"/>
        <v>-64.37478213615158</v>
      </c>
      <c r="N81" s="2"/>
      <c r="O81" s="2">
        <f t="shared" si="12"/>
        <v>-62.335695700060342</v>
      </c>
      <c r="P81" s="2">
        <f t="shared" si="13"/>
        <v>-62.727492093049754</v>
      </c>
      <c r="Q81" s="2">
        <f t="shared" si="14"/>
        <v>-65.033193959543013</v>
      </c>
      <c r="R81" s="1"/>
    </row>
    <row r="82" spans="1:18" x14ac:dyDescent="0.2">
      <c r="A82" s="1"/>
      <c r="B82" s="1">
        <v>900</v>
      </c>
      <c r="C82" s="2">
        <f>CHOOSE(_path,INDEX('1546 Curves'!C80:J80,1,$C$2),INDEX('1546 Curves'!C166:J166,1,$C$2))</f>
        <v>-64.049000000000007</v>
      </c>
      <c r="D82" s="2">
        <f>CHOOSE(_path,INDEX('1546 Curves'!O80:V80,1,$C$2),INDEX('1546 Curves'!O166:V166,1,$C$2))</f>
        <v>-68.043999999999997</v>
      </c>
      <c r="E82" s="2">
        <f>CHOOSE(_path,INDEX('1546 Curves'!C80:J80,1,$C$3),INDEX('1546 Curves'!C166:J166,1,$C$3))</f>
        <v>-62.927999999999997</v>
      </c>
      <c r="F82" s="2">
        <f>CHOOSE(_path,INDEX('1546 Curves'!O80:V80,1,$C$3),INDEX('1546 Curves'!O166:V166,1,$C$3))</f>
        <v>-66.918000000000006</v>
      </c>
      <c r="G82" s="2"/>
      <c r="H82" s="2">
        <f t="shared" si="15"/>
        <v>-65.003581262396807</v>
      </c>
      <c r="I82" s="2">
        <f t="shared" si="16"/>
        <v>-65.394406724364515</v>
      </c>
      <c r="J82" s="2">
        <f t="shared" si="17"/>
        <v>-67.694394711125824</v>
      </c>
      <c r="K82" s="2">
        <f t="shared" si="18"/>
        <v>-63.881386542418831</v>
      </c>
      <c r="L82" s="2">
        <f t="shared" si="19"/>
        <v>-64.271722861130016</v>
      </c>
      <c r="M82" s="2">
        <f t="shared" si="20"/>
        <v>-66.568832264678861</v>
      </c>
      <c r="N82" s="2"/>
      <c r="O82" s="2">
        <f t="shared" si="12"/>
        <v>-64.537828372113225</v>
      </c>
      <c r="P82" s="2">
        <f t="shared" si="13"/>
        <v>-64.928450821286958</v>
      </c>
      <c r="Q82" s="2">
        <f t="shared" si="14"/>
        <v>-67.227244088070293</v>
      </c>
      <c r="R82" s="1"/>
    </row>
    <row r="83" spans="1:18" x14ac:dyDescent="0.2">
      <c r="A83" s="1"/>
      <c r="B83" s="1">
        <v>925</v>
      </c>
      <c r="C83" s="2">
        <f>CHOOSE(_path,INDEX('1546 Curves'!C81:J81,1,$C$2),INDEX('1546 Curves'!C167:J167,1,$C$2))</f>
        <v>-66.204999999999998</v>
      </c>
      <c r="D83" s="2">
        <f>CHOOSE(_path,INDEX('1546 Curves'!O81:V81,1,$C$2),INDEX('1546 Curves'!O167:V167,1,$C$2))</f>
        <v>-70.174000000000007</v>
      </c>
      <c r="E83" s="2">
        <f>CHOOSE(_path,INDEX('1546 Curves'!C81:J81,1,$C$3),INDEX('1546 Curves'!C167:J167,1,$C$3))</f>
        <v>-65.084999999999994</v>
      </c>
      <c r="F83" s="2">
        <f>CHOOSE(_path,INDEX('1546 Curves'!O81:V81,1,$C$3),INDEX('1546 Curves'!O167:V167,1,$C$3))</f>
        <v>-69.048000000000002</v>
      </c>
      <c r="G83" s="2"/>
      <c r="H83" s="2">
        <f t="shared" si="15"/>
        <v>-67.153368718511359</v>
      </c>
      <c r="I83" s="2">
        <f t="shared" si="16"/>
        <v>-67.541650635545125</v>
      </c>
      <c r="J83" s="2">
        <f t="shared" si="17"/>
        <v>-69.826669989601612</v>
      </c>
      <c r="K83" s="2">
        <f t="shared" si="18"/>
        <v>-66.031935054537797</v>
      </c>
      <c r="L83" s="2">
        <f t="shared" si="19"/>
        <v>-66.419629999663712</v>
      </c>
      <c r="M83" s="2">
        <f t="shared" si="20"/>
        <v>-68.701195053865248</v>
      </c>
      <c r="N83" s="2"/>
      <c r="O83" s="2">
        <f t="shared" si="12"/>
        <v>-66.687931695008658</v>
      </c>
      <c r="P83" s="2">
        <f t="shared" si="13"/>
        <v>-67.075969996689651</v>
      </c>
      <c r="Q83" s="2">
        <f t="shared" si="14"/>
        <v>-69.35955568677258</v>
      </c>
      <c r="R83" s="1"/>
    </row>
    <row r="84" spans="1:18" x14ac:dyDescent="0.2">
      <c r="A84" s="1"/>
      <c r="B84" s="1">
        <v>950</v>
      </c>
      <c r="C84" s="2">
        <f>CHOOSE(_path,INDEX('1546 Curves'!C82:J82,1,$C$2),INDEX('1546 Curves'!C168:J168,1,$C$2))</f>
        <v>-68.298000000000002</v>
      </c>
      <c r="D84" s="2">
        <f>CHOOSE(_path,INDEX('1546 Curves'!O82:V82,1,$C$2),INDEX('1546 Curves'!O168:V168,1,$C$2))</f>
        <v>-72.224999999999994</v>
      </c>
      <c r="E84" s="2">
        <f>CHOOSE(_path,INDEX('1546 Curves'!C82:J82,1,$C$3),INDEX('1546 Curves'!C168:J168,1,$C$3))</f>
        <v>-67.177999999999997</v>
      </c>
      <c r="F84" s="2">
        <f>CHOOSE(_path,INDEX('1546 Curves'!O82:V82,1,$C$3),INDEX('1546 Curves'!O168:V168,1,$C$3))</f>
        <v>-71.099000000000004</v>
      </c>
      <c r="G84" s="2"/>
      <c r="H84" s="2">
        <f t="shared" si="15"/>
        <v>-69.236333070696432</v>
      </c>
      <c r="I84" s="2">
        <f t="shared" si="16"/>
        <v>-69.62050618437533</v>
      </c>
      <c r="J84" s="2">
        <f t="shared" si="17"/>
        <v>-71.881345439447088</v>
      </c>
      <c r="K84" s="2">
        <f t="shared" si="18"/>
        <v>-68.11489940672287</v>
      </c>
      <c r="L84" s="2">
        <f t="shared" si="19"/>
        <v>-68.498485548493932</v>
      </c>
      <c r="M84" s="2">
        <f t="shared" si="20"/>
        <v>-70.755870503710739</v>
      </c>
      <c r="N84" s="2"/>
      <c r="O84" s="2">
        <f t="shared" si="12"/>
        <v>-68.77089604719373</v>
      </c>
      <c r="P84" s="2">
        <f t="shared" si="13"/>
        <v>-69.154825545519856</v>
      </c>
      <c r="Q84" s="2">
        <f t="shared" si="14"/>
        <v>-71.414231136618056</v>
      </c>
      <c r="R84" s="1"/>
    </row>
    <row r="85" spans="1:18" x14ac:dyDescent="0.2">
      <c r="A85" s="1"/>
      <c r="B85" s="1">
        <v>975</v>
      </c>
      <c r="C85" s="2">
        <f>CHOOSE(_path,INDEX('1546 Curves'!C83:J83,1,$C$2),INDEX('1546 Curves'!C169:J169,1,$C$2))</f>
        <v>-70.316000000000003</v>
      </c>
      <c r="D85" s="2">
        <f>CHOOSE(_path,INDEX('1546 Curves'!O83:V83,1,$C$2),INDEX('1546 Curves'!O169:V169,1,$C$2))</f>
        <v>-74.180000000000007</v>
      </c>
      <c r="E85" s="2">
        <f>CHOOSE(_path,INDEX('1546 Curves'!C83:J83,1,$C$3),INDEX('1546 Curves'!C169:J169,1,$C$3))</f>
        <v>-69.195999999999998</v>
      </c>
      <c r="F85" s="2">
        <f>CHOOSE(_path,INDEX('1546 Curves'!O83:V83,1,$C$3),INDEX('1546 Curves'!O169:V169,1,$C$3))</f>
        <v>-73.055000000000007</v>
      </c>
      <c r="G85" s="2"/>
      <c r="H85" s="2">
        <f t="shared" si="15"/>
        <v>-71.239279598974022</v>
      </c>
      <c r="I85" s="2">
        <f t="shared" si="16"/>
        <v>-71.617289507620654</v>
      </c>
      <c r="J85" s="2">
        <f t="shared" si="17"/>
        <v>-73.841858614215326</v>
      </c>
      <c r="K85" s="2">
        <f t="shared" si="18"/>
        <v>-70.118084878996058</v>
      </c>
      <c r="L85" s="2">
        <f t="shared" si="19"/>
        <v>-70.495605644386146</v>
      </c>
      <c r="M85" s="2">
        <f t="shared" si="20"/>
        <v>-72.717296167768353</v>
      </c>
      <c r="N85" s="2"/>
      <c r="O85" s="2">
        <f t="shared" si="12"/>
        <v>-70.77394174618972</v>
      </c>
      <c r="P85" s="2">
        <f t="shared" si="13"/>
        <v>-71.151748642042378</v>
      </c>
      <c r="Q85" s="2">
        <f t="shared" si="14"/>
        <v>-73.375123028659075</v>
      </c>
      <c r="R85" s="1"/>
    </row>
    <row r="86" spans="1:18" x14ac:dyDescent="0.2">
      <c r="A86" s="1"/>
      <c r="B86" s="1">
        <v>1000</v>
      </c>
      <c r="C86" s="2">
        <f>CHOOSE(_path,INDEX('1546 Curves'!C84:J84,1,$C$2),INDEX('1546 Curves'!C170:J170,1,$C$2))</f>
        <v>-72.245000000000005</v>
      </c>
      <c r="D86" s="2">
        <f>CHOOSE(_path,INDEX('1546 Curves'!O84:V84,1,$C$2),INDEX('1546 Curves'!O170:V170,1,$C$2))</f>
        <v>-76.025999999999996</v>
      </c>
      <c r="E86" s="2">
        <f>CHOOSE(_path,INDEX('1546 Curves'!C84:J84,1,$C$3),INDEX('1546 Curves'!C170:J170,1,$C$3))</f>
        <v>-71.125</v>
      </c>
      <c r="F86" s="2">
        <f>CHOOSE(_path,INDEX('1546 Curves'!O84:V84,1,$C$3),INDEX('1546 Curves'!O170:V170,1,$C$3))</f>
        <v>-74.900999999999996</v>
      </c>
      <c r="G86" s="2"/>
      <c r="H86" s="2">
        <f t="shared" si="15"/>
        <v>-73.148447247339746</v>
      </c>
      <c r="I86" s="2">
        <f t="shared" si="16"/>
        <v>-73.518337377927963</v>
      </c>
      <c r="J86" s="2">
        <f t="shared" si="17"/>
        <v>-75.695122003195678</v>
      </c>
      <c r="K86" s="2">
        <f t="shared" si="18"/>
        <v>-72.027252527361782</v>
      </c>
      <c r="L86" s="2">
        <f t="shared" si="19"/>
        <v>-72.396653514693469</v>
      </c>
      <c r="M86" s="2">
        <f t="shared" si="20"/>
        <v>-74.570559556748719</v>
      </c>
      <c r="N86" s="2"/>
      <c r="O86" s="2">
        <f t="shared" si="12"/>
        <v>-72.683109394555444</v>
      </c>
      <c r="P86" s="2">
        <f t="shared" si="13"/>
        <v>-73.052796512349687</v>
      </c>
      <c r="Q86" s="2">
        <f t="shared" si="14"/>
        <v>-75.228386417639427</v>
      </c>
      <c r="R86" s="1"/>
    </row>
    <row r="87" spans="1:18" x14ac:dyDescent="0.2">
      <c r="A87" s="1"/>
      <c r="L87" s="2"/>
      <c r="M87" s="2"/>
      <c r="N87" s="2"/>
      <c r="O87" s="2"/>
      <c r="P87" s="2"/>
      <c r="Q87" s="2"/>
      <c r="R87" s="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W170"/>
  <sheetViews>
    <sheetView workbookViewId="0"/>
  </sheetViews>
  <sheetFormatPr defaultRowHeight="12.75" x14ac:dyDescent="0.2"/>
  <cols>
    <col min="1" max="1" width="18" style="1" customWidth="1"/>
    <col min="2" max="2" width="8.5703125" style="1" customWidth="1"/>
    <col min="3" max="10" width="7.5703125" style="1" customWidth="1"/>
    <col min="11" max="12" width="9.140625" style="1" customWidth="1"/>
    <col min="13" max="13" width="18.28515625" style="1" bestFit="1" customWidth="1"/>
    <col min="14" max="16384" width="9.140625" style="1"/>
  </cols>
  <sheetData>
    <row r="1" spans="1:23" x14ac:dyDescent="0.2">
      <c r="A1" s="1" t="s">
        <v>0</v>
      </c>
      <c r="B1" s="1">
        <v>10</v>
      </c>
      <c r="M1" s="1" t="s">
        <v>0</v>
      </c>
      <c r="N1" s="1">
        <v>18</v>
      </c>
    </row>
    <row r="2" spans="1:23" x14ac:dyDescent="0.2">
      <c r="A2" s="1" t="s">
        <v>1</v>
      </c>
      <c r="B2" s="1" t="s">
        <v>10</v>
      </c>
      <c r="M2" s="1" t="s">
        <v>1</v>
      </c>
      <c r="N2" s="1" t="s">
        <v>2</v>
      </c>
    </row>
    <row r="3" spans="1:23" x14ac:dyDescent="0.2">
      <c r="A3" s="1" t="s">
        <v>3</v>
      </c>
      <c r="B3" s="1">
        <v>10</v>
      </c>
      <c r="M3" s="1" t="s">
        <v>3</v>
      </c>
      <c r="N3" s="1">
        <v>10</v>
      </c>
    </row>
    <row r="4" spans="1:23" x14ac:dyDescent="0.2">
      <c r="A4" s="1" t="s">
        <v>4</v>
      </c>
      <c r="B4" s="1" t="s">
        <v>71</v>
      </c>
      <c r="M4" s="1" t="s">
        <v>4</v>
      </c>
      <c r="N4" s="1" t="s">
        <v>71</v>
      </c>
    </row>
    <row r="5" spans="1:23" x14ac:dyDescent="0.2">
      <c r="C5" s="3" t="s">
        <v>5</v>
      </c>
      <c r="D5" s="3"/>
      <c r="E5" s="3"/>
      <c r="F5" s="3"/>
      <c r="G5" s="3"/>
      <c r="H5" s="3"/>
      <c r="I5" s="3"/>
      <c r="J5" s="3"/>
      <c r="K5" s="1" t="s">
        <v>6</v>
      </c>
      <c r="O5" s="3" t="s">
        <v>5</v>
      </c>
      <c r="P5" s="3"/>
      <c r="Q5" s="3"/>
      <c r="R5" s="3"/>
      <c r="S5" s="3"/>
      <c r="T5" s="3"/>
      <c r="U5" s="3"/>
      <c r="V5" s="3"/>
      <c r="W5" s="1" t="s">
        <v>6</v>
      </c>
    </row>
    <row r="6" spans="1:23" x14ac:dyDescent="0.2">
      <c r="A6" s="1" t="s">
        <v>7</v>
      </c>
      <c r="B6" s="1">
        <f>COUNT(B7:B243)</f>
        <v>159</v>
      </c>
      <c r="C6" s="1">
        <v>10</v>
      </c>
      <c r="D6" s="1">
        <v>20</v>
      </c>
      <c r="E6" s="1">
        <v>37.5</v>
      </c>
      <c r="F6" s="1">
        <v>75</v>
      </c>
      <c r="G6" s="1">
        <v>150</v>
      </c>
      <c r="H6" s="1">
        <v>300</v>
      </c>
      <c r="I6" s="1">
        <v>600</v>
      </c>
      <c r="J6" s="1">
        <v>1200</v>
      </c>
      <c r="K6" s="1">
        <v>0</v>
      </c>
      <c r="M6" s="1" t="s">
        <v>7</v>
      </c>
      <c r="N6" s="1">
        <f>COUNT(M7:M243)</f>
        <v>0</v>
      </c>
      <c r="O6" s="1">
        <v>10</v>
      </c>
      <c r="P6" s="1">
        <v>20</v>
      </c>
      <c r="Q6" s="1">
        <v>37.5</v>
      </c>
      <c r="R6" s="1">
        <v>75</v>
      </c>
      <c r="S6" s="1">
        <v>150</v>
      </c>
      <c r="T6" s="1">
        <v>300</v>
      </c>
      <c r="U6" s="1">
        <v>600</v>
      </c>
      <c r="V6" s="1">
        <v>1200</v>
      </c>
      <c r="W6" s="1">
        <v>0</v>
      </c>
    </row>
    <row r="7" spans="1:23" x14ac:dyDescent="0.2">
      <c r="A7" s="1" t="s">
        <v>8</v>
      </c>
      <c r="B7" s="1">
        <v>1</v>
      </c>
      <c r="C7" s="2">
        <v>92.787999999999997</v>
      </c>
      <c r="D7" s="2">
        <v>94.891999999999996</v>
      </c>
      <c r="E7" s="2">
        <v>97.075999999999993</v>
      </c>
      <c r="F7" s="2">
        <v>99.698999999999998</v>
      </c>
      <c r="G7" s="2">
        <v>102.345</v>
      </c>
      <c r="H7" s="2">
        <v>104.59099999999999</v>
      </c>
      <c r="I7" s="2">
        <v>106.00700000000001</v>
      </c>
      <c r="J7" s="2">
        <v>106.629</v>
      </c>
      <c r="K7" s="2">
        <v>106.9</v>
      </c>
      <c r="L7" s="2"/>
      <c r="M7" s="1" t="s">
        <v>8</v>
      </c>
      <c r="N7" s="1">
        <v>1</v>
      </c>
      <c r="O7" s="2">
        <v>94.180999999999997</v>
      </c>
      <c r="P7" s="2">
        <v>96.486999999999995</v>
      </c>
      <c r="Q7" s="2">
        <v>98.653999999999996</v>
      </c>
      <c r="R7" s="2">
        <v>101.146</v>
      </c>
      <c r="S7" s="2">
        <v>103.509</v>
      </c>
      <c r="T7" s="2">
        <v>105.319</v>
      </c>
      <c r="U7" s="2">
        <v>106.328</v>
      </c>
      <c r="V7" s="2">
        <v>106.732</v>
      </c>
      <c r="W7" s="2">
        <v>106.9</v>
      </c>
    </row>
    <row r="8" spans="1:23" x14ac:dyDescent="0.2">
      <c r="B8" s="1">
        <v>2</v>
      </c>
      <c r="C8" s="2">
        <v>81.956000000000003</v>
      </c>
      <c r="D8" s="2">
        <v>84.747</v>
      </c>
      <c r="E8" s="2">
        <v>87.448999999999998</v>
      </c>
      <c r="F8" s="2">
        <v>90.671999999999997</v>
      </c>
      <c r="G8" s="2">
        <v>94.075999999999993</v>
      </c>
      <c r="H8" s="2">
        <v>97.266999999999996</v>
      </c>
      <c r="I8" s="2">
        <v>99.510999999999996</v>
      </c>
      <c r="J8" s="2">
        <v>100.511</v>
      </c>
      <c r="K8" s="2">
        <v>100.879</v>
      </c>
      <c r="L8" s="2"/>
      <c r="N8" s="1">
        <v>2</v>
      </c>
      <c r="O8" s="2">
        <v>82.350999999999999</v>
      </c>
      <c r="P8" s="2">
        <v>85.866</v>
      </c>
      <c r="Q8" s="2">
        <v>88.762</v>
      </c>
      <c r="R8" s="2">
        <v>92</v>
      </c>
      <c r="S8" s="2">
        <v>95.275999999999996</v>
      </c>
      <c r="T8" s="2">
        <v>98.138000000000005</v>
      </c>
      <c r="U8" s="2">
        <v>99.926000000000002</v>
      </c>
      <c r="V8" s="2">
        <v>100.63500000000001</v>
      </c>
      <c r="W8" s="2">
        <v>100.879</v>
      </c>
    </row>
    <row r="9" spans="1:23" x14ac:dyDescent="0.2">
      <c r="B9" s="1">
        <v>3</v>
      </c>
      <c r="C9" s="2">
        <v>74.847999999999999</v>
      </c>
      <c r="D9" s="2">
        <v>78.445999999999998</v>
      </c>
      <c r="E9" s="2">
        <v>81.617000000000004</v>
      </c>
      <c r="F9" s="2">
        <v>85.245999999999995</v>
      </c>
      <c r="G9" s="2">
        <v>89.075999999999993</v>
      </c>
      <c r="H9" s="2">
        <v>92.811999999999998</v>
      </c>
      <c r="I9" s="2">
        <v>95.623000000000005</v>
      </c>
      <c r="J9" s="2">
        <v>96.917000000000002</v>
      </c>
      <c r="K9" s="2">
        <v>97.358000000000004</v>
      </c>
      <c r="L9" s="2"/>
      <c r="N9" s="1">
        <v>3</v>
      </c>
      <c r="O9" s="2">
        <v>74.442999999999998</v>
      </c>
      <c r="P9" s="2">
        <v>79.037000000000006</v>
      </c>
      <c r="Q9" s="2">
        <v>82.641000000000005</v>
      </c>
      <c r="R9" s="2">
        <v>86.423000000000002</v>
      </c>
      <c r="S9" s="2">
        <v>90.218999999999994</v>
      </c>
      <c r="T9" s="2">
        <v>93.718000000000004</v>
      </c>
      <c r="U9" s="2">
        <v>96.088999999999999</v>
      </c>
      <c r="V9" s="2">
        <v>97.054000000000002</v>
      </c>
      <c r="W9" s="2">
        <v>97.358000000000004</v>
      </c>
    </row>
    <row r="10" spans="1:23" x14ac:dyDescent="0.2">
      <c r="B10" s="1">
        <v>4</v>
      </c>
      <c r="C10" s="2">
        <v>69.34</v>
      </c>
      <c r="D10" s="2">
        <v>73.650000000000006</v>
      </c>
      <c r="E10" s="2">
        <v>77.292000000000002</v>
      </c>
      <c r="F10" s="2">
        <v>81.293999999999997</v>
      </c>
      <c r="G10" s="2">
        <v>85.450999999999993</v>
      </c>
      <c r="H10" s="2">
        <v>89.573999999999998</v>
      </c>
      <c r="I10" s="2">
        <v>92.819000000000003</v>
      </c>
      <c r="J10" s="2">
        <v>94.358999999999995</v>
      </c>
      <c r="K10" s="2">
        <v>94.858999999999995</v>
      </c>
      <c r="L10" s="2"/>
      <c r="N10" s="1">
        <v>4</v>
      </c>
      <c r="O10" s="2">
        <v>68.361999999999995</v>
      </c>
      <c r="P10" s="2">
        <v>73.712000000000003</v>
      </c>
      <c r="Q10" s="2">
        <v>77.992000000000004</v>
      </c>
      <c r="R10" s="2">
        <v>82.31</v>
      </c>
      <c r="S10" s="2">
        <v>86.522000000000006</v>
      </c>
      <c r="T10" s="2">
        <v>90.480999999999995</v>
      </c>
      <c r="U10" s="2">
        <v>93.316999999999993</v>
      </c>
      <c r="V10" s="2">
        <v>94.504999999999995</v>
      </c>
      <c r="W10" s="2">
        <v>94.858999999999995</v>
      </c>
    </row>
    <row r="11" spans="1:23" x14ac:dyDescent="0.2">
      <c r="B11" s="1">
        <v>5</v>
      </c>
      <c r="C11" s="2">
        <v>64.86</v>
      </c>
      <c r="D11" s="2">
        <v>69.686000000000007</v>
      </c>
      <c r="E11" s="2">
        <v>73.762</v>
      </c>
      <c r="F11" s="2">
        <v>78.128</v>
      </c>
      <c r="G11" s="2">
        <v>82.576999999999998</v>
      </c>
      <c r="H11" s="2">
        <v>87.010999999999996</v>
      </c>
      <c r="I11" s="2">
        <v>90.613</v>
      </c>
      <c r="J11" s="2">
        <v>92.369</v>
      </c>
      <c r="K11" s="2">
        <v>92.921000000000006</v>
      </c>
      <c r="L11" s="2"/>
      <c r="N11" s="1">
        <v>5</v>
      </c>
      <c r="O11" s="2">
        <v>63.44</v>
      </c>
      <c r="P11" s="2">
        <v>69.268000000000001</v>
      </c>
      <c r="Q11" s="2">
        <v>74.113</v>
      </c>
      <c r="R11" s="2">
        <v>78.963999999999999</v>
      </c>
      <c r="S11" s="2">
        <v>83.569000000000003</v>
      </c>
      <c r="T11" s="2">
        <v>87.906000000000006</v>
      </c>
      <c r="U11" s="2">
        <v>91.132000000000005</v>
      </c>
      <c r="V11" s="2">
        <v>92.522000000000006</v>
      </c>
      <c r="W11" s="2">
        <v>92.921000000000006</v>
      </c>
    </row>
    <row r="12" spans="1:23" x14ac:dyDescent="0.2">
      <c r="B12" s="1">
        <v>6</v>
      </c>
      <c r="C12" s="2">
        <v>61.110999999999997</v>
      </c>
      <c r="D12" s="2">
        <v>66.284999999999997</v>
      </c>
      <c r="E12" s="2">
        <v>70.727000000000004</v>
      </c>
      <c r="F12" s="2">
        <v>75.442999999999998</v>
      </c>
      <c r="G12" s="2">
        <v>80.171000000000006</v>
      </c>
      <c r="H12" s="2">
        <v>84.876999999999995</v>
      </c>
      <c r="I12" s="2">
        <v>88.786000000000001</v>
      </c>
      <c r="J12" s="2">
        <v>90.738</v>
      </c>
      <c r="K12" s="2">
        <v>91.337000000000003</v>
      </c>
      <c r="L12" s="2"/>
      <c r="N12" s="1">
        <v>6</v>
      </c>
      <c r="O12" s="2">
        <v>59.326000000000001</v>
      </c>
      <c r="P12" s="2">
        <v>65.45</v>
      </c>
      <c r="Q12" s="2">
        <v>70.725999999999999</v>
      </c>
      <c r="R12" s="2">
        <v>76.075999999999993</v>
      </c>
      <c r="S12" s="2">
        <v>81.072000000000003</v>
      </c>
      <c r="T12" s="2">
        <v>85.751000000000005</v>
      </c>
      <c r="U12" s="2">
        <v>89.320999999999998</v>
      </c>
      <c r="V12" s="2">
        <v>90.897999999999996</v>
      </c>
      <c r="W12" s="2">
        <v>91.337000000000003</v>
      </c>
    </row>
    <row r="13" spans="1:23" x14ac:dyDescent="0.2">
      <c r="B13" s="1">
        <v>7</v>
      </c>
      <c r="C13" s="2">
        <v>57.905000000000001</v>
      </c>
      <c r="D13" s="2">
        <v>63.305999999999997</v>
      </c>
      <c r="E13" s="2">
        <v>68.040999999999997</v>
      </c>
      <c r="F13" s="2">
        <v>73.08</v>
      </c>
      <c r="G13" s="2">
        <v>78.075999999999993</v>
      </c>
      <c r="H13" s="2">
        <v>83.033000000000001</v>
      </c>
      <c r="I13" s="2">
        <v>87.218999999999994</v>
      </c>
      <c r="J13" s="2">
        <v>89.355999999999995</v>
      </c>
      <c r="K13" s="2">
        <v>89.998000000000005</v>
      </c>
      <c r="L13" s="2"/>
      <c r="N13" s="1">
        <v>7</v>
      </c>
      <c r="O13" s="2">
        <v>55.804000000000002</v>
      </c>
      <c r="P13" s="2">
        <v>62.113999999999997</v>
      </c>
      <c r="Q13" s="2">
        <v>67.704999999999998</v>
      </c>
      <c r="R13" s="2">
        <v>73.492000000000004</v>
      </c>
      <c r="S13" s="2">
        <v>78.875</v>
      </c>
      <c r="T13" s="2">
        <v>83.88</v>
      </c>
      <c r="U13" s="2">
        <v>87.766999999999996</v>
      </c>
      <c r="V13" s="2">
        <v>89.521000000000001</v>
      </c>
      <c r="W13" s="2">
        <v>89.998000000000005</v>
      </c>
    </row>
    <row r="14" spans="1:23" x14ac:dyDescent="0.2">
      <c r="B14" s="1">
        <v>8</v>
      </c>
      <c r="C14" s="2">
        <v>55.112000000000002</v>
      </c>
      <c r="D14" s="2">
        <v>60.662999999999997</v>
      </c>
      <c r="E14" s="2">
        <v>65.622</v>
      </c>
      <c r="F14" s="2">
        <v>70.947000000000003</v>
      </c>
      <c r="G14" s="2">
        <v>76.201999999999998</v>
      </c>
      <c r="H14" s="2">
        <v>81.397999999999996</v>
      </c>
      <c r="I14" s="2">
        <v>85.841999999999999</v>
      </c>
      <c r="J14" s="2">
        <v>88.153999999999996</v>
      </c>
      <c r="K14" s="2">
        <v>88.837999999999994</v>
      </c>
      <c r="L14" s="2"/>
      <c r="N14" s="1">
        <v>8</v>
      </c>
      <c r="O14" s="2">
        <v>52.734000000000002</v>
      </c>
      <c r="P14" s="2">
        <v>59.162999999999997</v>
      </c>
      <c r="Q14" s="2">
        <v>64.978999999999999</v>
      </c>
      <c r="R14" s="2">
        <v>71.131</v>
      </c>
      <c r="S14" s="2">
        <v>76.885999999999996</v>
      </c>
      <c r="T14" s="2">
        <v>82.210999999999999</v>
      </c>
      <c r="U14" s="2">
        <v>86.4</v>
      </c>
      <c r="V14" s="2">
        <v>88.323999999999998</v>
      </c>
      <c r="W14" s="2">
        <v>88.837999999999994</v>
      </c>
    </row>
    <row r="15" spans="1:23" x14ac:dyDescent="0.2">
      <c r="B15" s="1">
        <v>9</v>
      </c>
      <c r="C15" s="2">
        <v>52.643999999999998</v>
      </c>
      <c r="D15" s="2">
        <v>58.293999999999997</v>
      </c>
      <c r="E15" s="2">
        <v>63.420999999999999</v>
      </c>
      <c r="F15" s="2">
        <v>68.991</v>
      </c>
      <c r="G15" s="2">
        <v>74.491</v>
      </c>
      <c r="H15" s="2">
        <v>79.917000000000002</v>
      </c>
      <c r="I15" s="2">
        <v>84.606999999999999</v>
      </c>
      <c r="J15" s="2">
        <v>87.09</v>
      </c>
      <c r="K15" s="2">
        <v>87.814999999999998</v>
      </c>
      <c r="L15" s="2"/>
      <c r="N15" s="1">
        <v>9</v>
      </c>
      <c r="O15" s="2">
        <v>50.018999999999998</v>
      </c>
      <c r="P15" s="2">
        <v>56.526000000000003</v>
      </c>
      <c r="Q15" s="2">
        <v>62.502000000000002</v>
      </c>
      <c r="R15" s="2">
        <v>68.947999999999993</v>
      </c>
      <c r="S15" s="2">
        <v>75.046999999999997</v>
      </c>
      <c r="T15" s="2">
        <v>80.688999999999993</v>
      </c>
      <c r="U15" s="2">
        <v>85.173000000000002</v>
      </c>
      <c r="V15" s="2">
        <v>87.266000000000005</v>
      </c>
      <c r="W15" s="2">
        <v>87.814999999999998</v>
      </c>
    </row>
    <row r="16" spans="1:23" x14ac:dyDescent="0.2">
      <c r="B16" s="1">
        <v>10</v>
      </c>
      <c r="C16" s="2">
        <v>50.438000000000002</v>
      </c>
      <c r="D16" s="2">
        <v>56.151000000000003</v>
      </c>
      <c r="E16" s="2">
        <v>61.402999999999999</v>
      </c>
      <c r="F16" s="2">
        <v>67.177000000000007</v>
      </c>
      <c r="G16" s="2">
        <v>72.903999999999996</v>
      </c>
      <c r="H16" s="2">
        <v>78.552999999999997</v>
      </c>
      <c r="I16" s="2">
        <v>83.480999999999995</v>
      </c>
      <c r="J16" s="2">
        <v>86.134</v>
      </c>
      <c r="K16" s="2">
        <v>86.9</v>
      </c>
      <c r="L16" s="2"/>
      <c r="N16" s="1">
        <v>10</v>
      </c>
      <c r="O16" s="2">
        <v>47.59</v>
      </c>
      <c r="P16" s="2">
        <v>54.149000000000001</v>
      </c>
      <c r="Q16" s="2">
        <v>60.238</v>
      </c>
      <c r="R16" s="2">
        <v>66.917000000000002</v>
      </c>
      <c r="S16" s="2">
        <v>73.325000000000003</v>
      </c>
      <c r="T16" s="2">
        <v>79.275999999999996</v>
      </c>
      <c r="U16" s="2">
        <v>84.052000000000007</v>
      </c>
      <c r="V16" s="2">
        <v>86.316000000000003</v>
      </c>
      <c r="W16" s="2">
        <v>86.9</v>
      </c>
    </row>
    <row r="17" spans="2:23" x14ac:dyDescent="0.2">
      <c r="B17" s="1">
        <v>11</v>
      </c>
      <c r="C17" s="2">
        <v>48.448</v>
      </c>
      <c r="D17" s="2">
        <v>54.2</v>
      </c>
      <c r="E17" s="2">
        <v>59.542999999999999</v>
      </c>
      <c r="F17" s="2">
        <v>65.483999999999995</v>
      </c>
      <c r="G17" s="2">
        <v>71.415999999999997</v>
      </c>
      <c r="H17" s="2">
        <v>77.278999999999996</v>
      </c>
      <c r="I17" s="2">
        <v>82.44</v>
      </c>
      <c r="J17" s="2">
        <v>85.265000000000001</v>
      </c>
      <c r="K17" s="2">
        <v>86.072000000000003</v>
      </c>
      <c r="L17" s="2"/>
      <c r="N17" s="1">
        <v>11</v>
      </c>
      <c r="O17" s="2">
        <v>45.398000000000003</v>
      </c>
      <c r="P17" s="2">
        <v>51.988999999999997</v>
      </c>
      <c r="Q17" s="2">
        <v>58.158999999999999</v>
      </c>
      <c r="R17" s="2">
        <v>65.019000000000005</v>
      </c>
      <c r="S17" s="2">
        <v>71.697000000000003</v>
      </c>
      <c r="T17" s="2">
        <v>77.947000000000003</v>
      </c>
      <c r="U17" s="2">
        <v>83.015000000000001</v>
      </c>
      <c r="V17" s="2">
        <v>85.451999999999998</v>
      </c>
      <c r="W17" s="2">
        <v>86.072000000000003</v>
      </c>
    </row>
    <row r="18" spans="2:23" x14ac:dyDescent="0.2">
      <c r="B18" s="1">
        <v>12</v>
      </c>
      <c r="C18" s="2">
        <v>46.637999999999998</v>
      </c>
      <c r="D18" s="2">
        <v>52.411000000000001</v>
      </c>
      <c r="E18" s="2">
        <v>57.819000000000003</v>
      </c>
      <c r="F18" s="2">
        <v>63.895000000000003</v>
      </c>
      <c r="G18" s="2">
        <v>70.010000000000005</v>
      </c>
      <c r="H18" s="2">
        <v>76.076999999999998</v>
      </c>
      <c r="I18" s="2">
        <v>81.466999999999999</v>
      </c>
      <c r="J18" s="2">
        <v>84.465999999999994</v>
      </c>
      <c r="K18" s="2">
        <v>85.316000000000003</v>
      </c>
      <c r="L18" s="2"/>
      <c r="N18" s="1">
        <v>12</v>
      </c>
      <c r="O18" s="2">
        <v>43.402999999999999</v>
      </c>
      <c r="P18" s="2">
        <v>50.015000000000001</v>
      </c>
      <c r="Q18" s="2">
        <v>56.241</v>
      </c>
      <c r="R18" s="2">
        <v>63.241</v>
      </c>
      <c r="S18" s="2">
        <v>70.150000000000006</v>
      </c>
      <c r="T18" s="2">
        <v>76.682000000000002</v>
      </c>
      <c r="U18" s="2">
        <v>82.043000000000006</v>
      </c>
      <c r="V18" s="2">
        <v>84.66</v>
      </c>
      <c r="W18" s="2">
        <v>85.316000000000003</v>
      </c>
    </row>
    <row r="19" spans="2:23" x14ac:dyDescent="0.2">
      <c r="B19" s="1">
        <v>13</v>
      </c>
      <c r="C19" s="2">
        <v>44.981999999999999</v>
      </c>
      <c r="D19" s="2">
        <v>50.764000000000003</v>
      </c>
      <c r="E19" s="2">
        <v>56.216000000000001</v>
      </c>
      <c r="F19" s="2">
        <v>62.396999999999998</v>
      </c>
      <c r="G19" s="2">
        <v>68.673000000000002</v>
      </c>
      <c r="H19" s="2">
        <v>74.932000000000002</v>
      </c>
      <c r="I19" s="2">
        <v>80.549000000000007</v>
      </c>
      <c r="J19" s="2">
        <v>83.727000000000004</v>
      </c>
      <c r="K19" s="2">
        <v>84.620999999999995</v>
      </c>
      <c r="L19" s="2"/>
      <c r="N19" s="1">
        <v>13</v>
      </c>
      <c r="O19" s="2">
        <v>41.576999999999998</v>
      </c>
      <c r="P19" s="2">
        <v>48.2</v>
      </c>
      <c r="Q19" s="2">
        <v>54.466000000000001</v>
      </c>
      <c r="R19" s="2">
        <v>61.572000000000003</v>
      </c>
      <c r="S19" s="2">
        <v>68.676000000000002</v>
      </c>
      <c r="T19" s="2">
        <v>75.47</v>
      </c>
      <c r="U19" s="2">
        <v>81.123000000000005</v>
      </c>
      <c r="V19" s="2">
        <v>83.927000000000007</v>
      </c>
      <c r="W19" s="2">
        <v>84.620999999999995</v>
      </c>
    </row>
    <row r="20" spans="2:23" x14ac:dyDescent="0.2">
      <c r="B20" s="1">
        <v>14</v>
      </c>
      <c r="C20" s="2">
        <v>43.459000000000003</v>
      </c>
      <c r="D20" s="2">
        <v>49.238</v>
      </c>
      <c r="E20" s="2">
        <v>54.719000000000001</v>
      </c>
      <c r="F20" s="2">
        <v>60.981999999999999</v>
      </c>
      <c r="G20" s="2">
        <v>67.394999999999996</v>
      </c>
      <c r="H20" s="2">
        <v>73.834999999999994</v>
      </c>
      <c r="I20" s="2">
        <v>79.674999999999997</v>
      </c>
      <c r="J20" s="2">
        <v>83.037000000000006</v>
      </c>
      <c r="K20" s="2">
        <v>83.977000000000004</v>
      </c>
      <c r="L20" s="2"/>
      <c r="N20" s="1">
        <v>14</v>
      </c>
      <c r="O20" s="2">
        <v>39.896999999999998</v>
      </c>
      <c r="P20" s="2">
        <v>46.523000000000003</v>
      </c>
      <c r="Q20" s="2">
        <v>52.816000000000003</v>
      </c>
      <c r="R20" s="2">
        <v>60.003</v>
      </c>
      <c r="S20" s="2">
        <v>67.269000000000005</v>
      </c>
      <c r="T20" s="2">
        <v>74.302000000000007</v>
      </c>
      <c r="U20" s="2">
        <v>80.244</v>
      </c>
      <c r="V20" s="2">
        <v>83.244</v>
      </c>
      <c r="W20" s="2">
        <v>83.977000000000004</v>
      </c>
    </row>
    <row r="21" spans="2:23" x14ac:dyDescent="0.2">
      <c r="B21" s="1">
        <v>15</v>
      </c>
      <c r="C21" s="2">
        <v>42.051000000000002</v>
      </c>
      <c r="D21" s="2">
        <v>47.82</v>
      </c>
      <c r="E21" s="2">
        <v>53.316000000000003</v>
      </c>
      <c r="F21" s="2">
        <v>59.642000000000003</v>
      </c>
      <c r="G21" s="2">
        <v>66.171999999999997</v>
      </c>
      <c r="H21" s="2">
        <v>72.778000000000006</v>
      </c>
      <c r="I21" s="2">
        <v>78.834999999999994</v>
      </c>
      <c r="J21" s="2">
        <v>82.388000000000005</v>
      </c>
      <c r="K21" s="2">
        <v>83.378</v>
      </c>
      <c r="L21" s="2"/>
      <c r="N21" s="1">
        <v>15</v>
      </c>
      <c r="O21" s="2">
        <v>38.344999999999999</v>
      </c>
      <c r="P21" s="2">
        <v>44.966999999999999</v>
      </c>
      <c r="Q21" s="2">
        <v>51.276000000000003</v>
      </c>
      <c r="R21" s="2">
        <v>58.524000000000001</v>
      </c>
      <c r="S21" s="2">
        <v>65.923000000000002</v>
      </c>
      <c r="T21" s="2">
        <v>73.171999999999997</v>
      </c>
      <c r="U21" s="2">
        <v>79.397000000000006</v>
      </c>
      <c r="V21" s="2">
        <v>82.602999999999994</v>
      </c>
      <c r="W21" s="2">
        <v>83.378</v>
      </c>
    </row>
    <row r="22" spans="2:23" x14ac:dyDescent="0.2">
      <c r="B22" s="1">
        <v>16</v>
      </c>
      <c r="C22" s="2">
        <v>40.746000000000002</v>
      </c>
      <c r="D22" s="2">
        <v>46.497</v>
      </c>
      <c r="E22" s="2">
        <v>51.997999999999998</v>
      </c>
      <c r="F22" s="2">
        <v>58.369</v>
      </c>
      <c r="G22" s="2">
        <v>64.997</v>
      </c>
      <c r="H22" s="2">
        <v>71.754999999999995</v>
      </c>
      <c r="I22" s="2">
        <v>78.025000000000006</v>
      </c>
      <c r="J22" s="2">
        <v>81.775000000000006</v>
      </c>
      <c r="K22" s="2">
        <v>82.817999999999998</v>
      </c>
      <c r="L22" s="2"/>
      <c r="N22" s="1">
        <v>16</v>
      </c>
      <c r="O22" s="2">
        <v>36.904000000000003</v>
      </c>
      <c r="P22" s="2">
        <v>43.518999999999998</v>
      </c>
      <c r="Q22" s="2">
        <v>49.835999999999999</v>
      </c>
      <c r="R22" s="2">
        <v>57.128999999999998</v>
      </c>
      <c r="S22" s="2">
        <v>64.637</v>
      </c>
      <c r="T22" s="2">
        <v>72.076999999999998</v>
      </c>
      <c r="U22" s="2">
        <v>78.576999999999998</v>
      </c>
      <c r="V22" s="2">
        <v>81.998000000000005</v>
      </c>
      <c r="W22" s="2">
        <v>82.817999999999998</v>
      </c>
    </row>
    <row r="23" spans="2:23" x14ac:dyDescent="0.2">
      <c r="B23" s="1">
        <v>17</v>
      </c>
      <c r="C23" s="2">
        <v>39.530999999999999</v>
      </c>
      <c r="D23" s="2">
        <v>45.259</v>
      </c>
      <c r="E23" s="2">
        <v>50.756999999999998</v>
      </c>
      <c r="F23" s="2">
        <v>57.158000000000001</v>
      </c>
      <c r="G23" s="2">
        <v>63.866</v>
      </c>
      <c r="H23" s="2">
        <v>70.762</v>
      </c>
      <c r="I23" s="2">
        <v>77.239000000000004</v>
      </c>
      <c r="J23" s="2">
        <v>81.192999999999998</v>
      </c>
      <c r="K23" s="2">
        <v>82.290999999999997</v>
      </c>
      <c r="L23" s="2"/>
      <c r="N23" s="1">
        <v>17</v>
      </c>
      <c r="O23" s="2">
        <v>35.564</v>
      </c>
      <c r="P23" s="2">
        <v>42.165999999999997</v>
      </c>
      <c r="Q23" s="2">
        <v>48.484000000000002</v>
      </c>
      <c r="R23" s="2">
        <v>55.808</v>
      </c>
      <c r="S23" s="2">
        <v>63.404000000000003</v>
      </c>
      <c r="T23" s="2">
        <v>71.013999999999996</v>
      </c>
      <c r="U23" s="2">
        <v>77.778999999999996</v>
      </c>
      <c r="V23" s="2">
        <v>81.423000000000002</v>
      </c>
      <c r="W23" s="2">
        <v>82.290999999999997</v>
      </c>
    </row>
    <row r="24" spans="2:23" x14ac:dyDescent="0.2">
      <c r="B24" s="1">
        <v>18</v>
      </c>
      <c r="C24" s="2">
        <v>38.398000000000003</v>
      </c>
      <c r="D24" s="2">
        <v>44.095999999999997</v>
      </c>
      <c r="E24" s="2">
        <v>49.582999999999998</v>
      </c>
      <c r="F24" s="2">
        <v>56.003</v>
      </c>
      <c r="G24" s="2">
        <v>62.777000000000001</v>
      </c>
      <c r="H24" s="2">
        <v>69.796000000000006</v>
      </c>
      <c r="I24" s="2">
        <v>76.472999999999999</v>
      </c>
      <c r="J24" s="2">
        <v>80.637</v>
      </c>
      <c r="K24" s="2">
        <v>81.795000000000002</v>
      </c>
      <c r="L24" s="2"/>
      <c r="N24" s="1">
        <v>18</v>
      </c>
      <c r="O24" s="2">
        <v>34.311999999999998</v>
      </c>
      <c r="P24" s="2">
        <v>40.898000000000003</v>
      </c>
      <c r="Q24" s="2">
        <v>47.212000000000003</v>
      </c>
      <c r="R24" s="2">
        <v>54.557000000000002</v>
      </c>
      <c r="S24" s="2">
        <v>62.222999999999999</v>
      </c>
      <c r="T24" s="2">
        <v>69.981999999999999</v>
      </c>
      <c r="U24" s="2">
        <v>76.998000000000005</v>
      </c>
      <c r="V24" s="2">
        <v>80.875</v>
      </c>
      <c r="W24" s="2">
        <v>81.795000000000002</v>
      </c>
    </row>
    <row r="25" spans="2:23" x14ac:dyDescent="0.2">
      <c r="B25" s="1">
        <v>19</v>
      </c>
      <c r="C25" s="2">
        <v>37.338000000000001</v>
      </c>
      <c r="D25" s="2">
        <v>43.002000000000002</v>
      </c>
      <c r="E25" s="2">
        <v>48.472000000000001</v>
      </c>
      <c r="F25" s="2">
        <v>54.899000000000001</v>
      </c>
      <c r="G25" s="2">
        <v>61.725000000000001</v>
      </c>
      <c r="H25" s="2">
        <v>68.853999999999999</v>
      </c>
      <c r="I25" s="2">
        <v>75.722999999999999</v>
      </c>
      <c r="J25" s="2">
        <v>80.103999999999999</v>
      </c>
      <c r="K25" s="2">
        <v>81.325000000000003</v>
      </c>
      <c r="L25" s="2"/>
      <c r="N25" s="1">
        <v>19</v>
      </c>
      <c r="O25" s="2">
        <v>33.142000000000003</v>
      </c>
      <c r="P25" s="2">
        <v>39.706000000000003</v>
      </c>
      <c r="Q25" s="2">
        <v>46.011000000000003</v>
      </c>
      <c r="R25" s="2">
        <v>53.366999999999997</v>
      </c>
      <c r="S25" s="2">
        <v>61.09</v>
      </c>
      <c r="T25" s="2">
        <v>68.977999999999994</v>
      </c>
      <c r="U25" s="2">
        <v>76.233000000000004</v>
      </c>
      <c r="V25" s="2">
        <v>80.349999999999994</v>
      </c>
      <c r="W25" s="2">
        <v>81.325000000000003</v>
      </c>
    </row>
    <row r="26" spans="2:23" x14ac:dyDescent="0.2">
      <c r="B26" s="1">
        <v>20</v>
      </c>
      <c r="C26" s="2">
        <v>36.344000000000001</v>
      </c>
      <c r="D26" s="2">
        <v>41.97</v>
      </c>
      <c r="E26" s="2">
        <v>47.417000000000002</v>
      </c>
      <c r="F26" s="2">
        <v>53.843000000000004</v>
      </c>
      <c r="G26" s="2">
        <v>60.707999999999998</v>
      </c>
      <c r="H26" s="2">
        <v>67.933999999999997</v>
      </c>
      <c r="I26" s="2">
        <v>74.986999999999995</v>
      </c>
      <c r="J26" s="2">
        <v>79.590999999999994</v>
      </c>
      <c r="K26" s="2">
        <v>80.879000000000005</v>
      </c>
      <c r="L26" s="2"/>
      <c r="N26" s="1">
        <v>20</v>
      </c>
      <c r="O26" s="2">
        <v>32.043999999999997</v>
      </c>
      <c r="P26" s="2">
        <v>38.584000000000003</v>
      </c>
      <c r="Q26" s="2">
        <v>44.874000000000002</v>
      </c>
      <c r="R26" s="2">
        <v>52.234999999999999</v>
      </c>
      <c r="S26" s="2">
        <v>60.002000000000002</v>
      </c>
      <c r="T26" s="2">
        <v>68.003</v>
      </c>
      <c r="U26" s="2">
        <v>75.480999999999995</v>
      </c>
      <c r="V26" s="2">
        <v>79.844999999999999</v>
      </c>
      <c r="W26" s="2">
        <v>80.879000000000005</v>
      </c>
    </row>
    <row r="27" spans="2:23" x14ac:dyDescent="0.2">
      <c r="B27" s="1">
        <v>25</v>
      </c>
      <c r="C27" s="2">
        <v>32.186</v>
      </c>
      <c r="D27" s="2">
        <v>37.563000000000002</v>
      </c>
      <c r="E27" s="2">
        <v>42.829000000000001</v>
      </c>
      <c r="F27" s="2">
        <v>49.148000000000003</v>
      </c>
      <c r="G27" s="2">
        <v>56.070999999999998</v>
      </c>
      <c r="H27" s="2">
        <v>63.622</v>
      </c>
      <c r="I27" s="2">
        <v>71.454999999999998</v>
      </c>
      <c r="J27" s="2">
        <v>77.239000000000004</v>
      </c>
      <c r="K27" s="2">
        <v>78.941000000000003</v>
      </c>
      <c r="L27" s="2"/>
      <c r="N27" s="1">
        <v>25</v>
      </c>
      <c r="O27" s="2">
        <v>27.448</v>
      </c>
      <c r="P27" s="2">
        <v>33.81</v>
      </c>
      <c r="Q27" s="2">
        <v>39.972000000000001</v>
      </c>
      <c r="R27" s="2">
        <v>47.265999999999998</v>
      </c>
      <c r="S27" s="2">
        <v>55.121000000000002</v>
      </c>
      <c r="T27" s="2">
        <v>63.494</v>
      </c>
      <c r="U27" s="2">
        <v>71.882000000000005</v>
      </c>
      <c r="V27" s="2">
        <v>77.540000000000006</v>
      </c>
      <c r="W27" s="2">
        <v>78.941000000000003</v>
      </c>
    </row>
    <row r="28" spans="2:23" x14ac:dyDescent="0.2">
      <c r="B28" s="1">
        <v>30</v>
      </c>
      <c r="C28" s="2">
        <v>29.036000000000001</v>
      </c>
      <c r="D28" s="2">
        <v>34.091000000000001</v>
      </c>
      <c r="E28" s="2">
        <v>39.095999999999997</v>
      </c>
      <c r="F28" s="2">
        <v>45.192</v>
      </c>
      <c r="G28" s="2">
        <v>52.015000000000001</v>
      </c>
      <c r="H28" s="2">
        <v>59.69</v>
      </c>
      <c r="I28" s="2">
        <v>68.09</v>
      </c>
      <c r="J28" s="2">
        <v>75.099000000000004</v>
      </c>
      <c r="K28" s="2">
        <v>77.358000000000004</v>
      </c>
      <c r="L28" s="2"/>
      <c r="N28" s="1">
        <v>30</v>
      </c>
      <c r="O28" s="2">
        <v>23.966000000000001</v>
      </c>
      <c r="P28" s="2">
        <v>30.064</v>
      </c>
      <c r="Q28" s="2">
        <v>36.014000000000003</v>
      </c>
      <c r="R28" s="2">
        <v>43.134</v>
      </c>
      <c r="S28" s="2">
        <v>50.933</v>
      </c>
      <c r="T28" s="2">
        <v>59.475000000000001</v>
      </c>
      <c r="U28" s="2">
        <v>68.498999999999995</v>
      </c>
      <c r="V28" s="2">
        <v>75.462999999999994</v>
      </c>
      <c r="W28" s="2">
        <v>77.358000000000004</v>
      </c>
    </row>
    <row r="29" spans="2:23" x14ac:dyDescent="0.2">
      <c r="B29" s="1">
        <v>35</v>
      </c>
      <c r="C29" s="2">
        <v>26.584</v>
      </c>
      <c r="D29" s="2">
        <v>31.268999999999998</v>
      </c>
      <c r="E29" s="2">
        <v>35.962000000000003</v>
      </c>
      <c r="F29" s="2">
        <v>41.762</v>
      </c>
      <c r="G29" s="2">
        <v>48.386000000000003</v>
      </c>
      <c r="H29" s="2">
        <v>56.051000000000002</v>
      </c>
      <c r="I29" s="2">
        <v>64.835999999999999</v>
      </c>
      <c r="J29" s="2">
        <v>73.037999999999997</v>
      </c>
      <c r="K29" s="2">
        <v>76.019000000000005</v>
      </c>
      <c r="L29" s="2"/>
      <c r="N29" s="1">
        <v>35</v>
      </c>
      <c r="O29" s="2">
        <v>21.259</v>
      </c>
      <c r="P29" s="2">
        <v>27.018000000000001</v>
      </c>
      <c r="Q29" s="2">
        <v>32.683</v>
      </c>
      <c r="R29" s="2">
        <v>39.543999999999997</v>
      </c>
      <c r="S29" s="2">
        <v>47.191000000000003</v>
      </c>
      <c r="T29" s="2">
        <v>55.783999999999999</v>
      </c>
      <c r="U29" s="2">
        <v>65.268000000000001</v>
      </c>
      <c r="V29" s="2">
        <v>73.491</v>
      </c>
      <c r="W29" s="2">
        <v>76.019000000000005</v>
      </c>
    </row>
    <row r="30" spans="2:23" x14ac:dyDescent="0.2">
      <c r="B30" s="1">
        <v>40</v>
      </c>
      <c r="C30" s="2">
        <v>24.632000000000001</v>
      </c>
      <c r="D30" s="2">
        <v>28.922000000000001</v>
      </c>
      <c r="E30" s="2">
        <v>33.274000000000001</v>
      </c>
      <c r="F30" s="2">
        <v>38.734999999999999</v>
      </c>
      <c r="G30" s="2">
        <v>45.094999999999999</v>
      </c>
      <c r="H30" s="2">
        <v>52.651000000000003</v>
      </c>
      <c r="I30" s="2">
        <v>61.674999999999997</v>
      </c>
      <c r="J30" s="2">
        <v>70.968999999999994</v>
      </c>
      <c r="K30" s="2">
        <v>74.858999999999995</v>
      </c>
      <c r="L30" s="2"/>
      <c r="N30" s="1">
        <v>40</v>
      </c>
      <c r="O30" s="2">
        <v>19.114000000000001</v>
      </c>
      <c r="P30" s="2">
        <v>24.47</v>
      </c>
      <c r="Q30" s="2">
        <v>29.794</v>
      </c>
      <c r="R30" s="2">
        <v>36.325000000000003</v>
      </c>
      <c r="S30" s="2">
        <v>43.743000000000002</v>
      </c>
      <c r="T30" s="2">
        <v>52.298000000000002</v>
      </c>
      <c r="U30" s="2">
        <v>62.125</v>
      </c>
      <c r="V30" s="2">
        <v>71.540000000000006</v>
      </c>
      <c r="W30" s="2">
        <v>74.858999999999995</v>
      </c>
    </row>
    <row r="31" spans="2:23" x14ac:dyDescent="0.2">
      <c r="B31" s="1">
        <v>45</v>
      </c>
      <c r="C31" s="2">
        <v>23.045000000000002</v>
      </c>
      <c r="D31" s="2">
        <v>26.934999999999999</v>
      </c>
      <c r="E31" s="2">
        <v>30.937999999999999</v>
      </c>
      <c r="F31" s="2">
        <v>36.04</v>
      </c>
      <c r="G31" s="2">
        <v>42.094000000000001</v>
      </c>
      <c r="H31" s="2">
        <v>49.468000000000004</v>
      </c>
      <c r="I31" s="2">
        <v>58.604999999999997</v>
      </c>
      <c r="J31" s="2">
        <v>68.84</v>
      </c>
      <c r="K31" s="2">
        <v>73.835999999999999</v>
      </c>
      <c r="L31" s="2"/>
      <c r="N31" s="1">
        <v>45</v>
      </c>
      <c r="O31" s="2">
        <v>17.385000000000002</v>
      </c>
      <c r="P31" s="2">
        <v>22.297999999999998</v>
      </c>
      <c r="Q31" s="2">
        <v>27.238</v>
      </c>
      <c r="R31" s="2">
        <v>33.389000000000003</v>
      </c>
      <c r="S31" s="2">
        <v>40.514000000000003</v>
      </c>
      <c r="T31" s="2">
        <v>48.951999999999998</v>
      </c>
      <c r="U31" s="2">
        <v>59.021000000000001</v>
      </c>
      <c r="V31" s="2">
        <v>69.542000000000002</v>
      </c>
      <c r="W31" s="2">
        <v>73.835999999999999</v>
      </c>
    </row>
    <row r="32" spans="2:23" x14ac:dyDescent="0.2">
      <c r="B32" s="1">
        <v>50</v>
      </c>
      <c r="C32" s="2">
        <v>21.725000000000001</v>
      </c>
      <c r="D32" s="2">
        <v>25.23</v>
      </c>
      <c r="E32" s="2">
        <v>28.890999999999998</v>
      </c>
      <c r="F32" s="2">
        <v>33.628999999999998</v>
      </c>
      <c r="G32" s="2">
        <v>39.356000000000002</v>
      </c>
      <c r="H32" s="2">
        <v>46.494999999999997</v>
      </c>
      <c r="I32" s="2">
        <v>55.636000000000003</v>
      </c>
      <c r="J32" s="2">
        <v>66.626000000000005</v>
      </c>
      <c r="K32" s="2">
        <v>72.921000000000006</v>
      </c>
      <c r="L32" s="2"/>
      <c r="N32" s="1">
        <v>50</v>
      </c>
      <c r="O32" s="2">
        <v>15.967000000000001</v>
      </c>
      <c r="P32" s="2">
        <v>20.420999999999999</v>
      </c>
      <c r="Q32" s="2">
        <v>24.957000000000001</v>
      </c>
      <c r="R32" s="2">
        <v>30.693999999999999</v>
      </c>
      <c r="S32" s="2">
        <v>37.475999999999999</v>
      </c>
      <c r="T32" s="2">
        <v>45.725000000000001</v>
      </c>
      <c r="U32" s="2">
        <v>55.936</v>
      </c>
      <c r="V32" s="2">
        <v>67.447000000000003</v>
      </c>
      <c r="W32" s="2">
        <v>72.921000000000006</v>
      </c>
    </row>
    <row r="33" spans="2:23" x14ac:dyDescent="0.2">
      <c r="B33" s="1">
        <v>55</v>
      </c>
      <c r="C33" s="2">
        <v>20.605</v>
      </c>
      <c r="D33" s="2">
        <v>23.747</v>
      </c>
      <c r="E33" s="2">
        <v>27.082999999999998</v>
      </c>
      <c r="F33" s="2">
        <v>31.469000000000001</v>
      </c>
      <c r="G33" s="2">
        <v>36.863999999999997</v>
      </c>
      <c r="H33" s="2">
        <v>43.728999999999999</v>
      </c>
      <c r="I33" s="2">
        <v>52.781999999999996</v>
      </c>
      <c r="J33" s="2">
        <v>64.332999999999998</v>
      </c>
      <c r="K33" s="2">
        <v>72.093000000000004</v>
      </c>
      <c r="L33" s="2"/>
      <c r="N33" s="1">
        <v>55</v>
      </c>
      <c r="O33" s="2">
        <v>14.787000000000001</v>
      </c>
      <c r="P33" s="2">
        <v>18.783999999999999</v>
      </c>
      <c r="Q33" s="2">
        <v>22.916</v>
      </c>
      <c r="R33" s="2">
        <v>28.225999999999999</v>
      </c>
      <c r="S33" s="2">
        <v>34.630000000000003</v>
      </c>
      <c r="T33" s="2">
        <v>42.624000000000002</v>
      </c>
      <c r="U33" s="2">
        <v>52.874000000000002</v>
      </c>
      <c r="V33" s="2">
        <v>65.222999999999999</v>
      </c>
      <c r="W33" s="2">
        <v>72.093000000000004</v>
      </c>
    </row>
    <row r="34" spans="2:23" x14ac:dyDescent="0.2">
      <c r="B34" s="1">
        <v>60</v>
      </c>
      <c r="C34" s="2">
        <v>19.631</v>
      </c>
      <c r="D34" s="2">
        <v>22.442</v>
      </c>
      <c r="E34" s="2">
        <v>25.478000000000002</v>
      </c>
      <c r="F34" s="2">
        <v>29.532</v>
      </c>
      <c r="G34" s="2">
        <v>34.6</v>
      </c>
      <c r="H34" s="2">
        <v>41.167999999999999</v>
      </c>
      <c r="I34" s="2">
        <v>50.058999999999997</v>
      </c>
      <c r="J34" s="2">
        <v>61.982999999999997</v>
      </c>
      <c r="K34" s="2">
        <v>71.337000000000003</v>
      </c>
      <c r="L34" s="2"/>
      <c r="N34" s="1">
        <v>60</v>
      </c>
      <c r="O34" s="2">
        <v>13.788</v>
      </c>
      <c r="P34" s="2">
        <v>17.350000000000001</v>
      </c>
      <c r="Q34" s="2">
        <v>21.09</v>
      </c>
      <c r="R34" s="2">
        <v>25.978000000000002</v>
      </c>
      <c r="S34" s="2">
        <v>31.988</v>
      </c>
      <c r="T34" s="2">
        <v>39.673000000000002</v>
      </c>
      <c r="U34" s="2">
        <v>49.857999999999997</v>
      </c>
      <c r="V34" s="2">
        <v>62.869</v>
      </c>
      <c r="W34" s="2">
        <v>71.337000000000003</v>
      </c>
    </row>
    <row r="35" spans="2:23" x14ac:dyDescent="0.2">
      <c r="B35" s="1">
        <v>65</v>
      </c>
      <c r="C35" s="2">
        <v>18.765999999999998</v>
      </c>
      <c r="D35" s="2">
        <v>21.279</v>
      </c>
      <c r="E35" s="2">
        <v>24.042999999999999</v>
      </c>
      <c r="F35" s="2">
        <v>27.791</v>
      </c>
      <c r="G35" s="2">
        <v>32.545000000000002</v>
      </c>
      <c r="H35" s="2">
        <v>38.808</v>
      </c>
      <c r="I35" s="2">
        <v>47.475999999999999</v>
      </c>
      <c r="J35" s="2">
        <v>59.606000000000002</v>
      </c>
      <c r="K35" s="2">
        <v>70.641999999999996</v>
      </c>
      <c r="L35" s="2"/>
      <c r="N35" s="1">
        <v>65</v>
      </c>
      <c r="O35" s="2">
        <v>12.927</v>
      </c>
      <c r="P35" s="2">
        <v>16.087</v>
      </c>
      <c r="Q35" s="2">
        <v>19.460999999999999</v>
      </c>
      <c r="R35" s="2">
        <v>23.943999999999999</v>
      </c>
      <c r="S35" s="2">
        <v>29.558</v>
      </c>
      <c r="T35" s="2">
        <v>36.896000000000001</v>
      </c>
      <c r="U35" s="2">
        <v>46.918999999999997</v>
      </c>
      <c r="V35" s="2">
        <v>60.402999999999999</v>
      </c>
      <c r="W35" s="2">
        <v>70.641999999999996</v>
      </c>
    </row>
    <row r="36" spans="2:23" x14ac:dyDescent="0.2">
      <c r="B36" s="1">
        <v>70</v>
      </c>
      <c r="C36" s="2">
        <v>17.98</v>
      </c>
      <c r="D36" s="2">
        <v>20.228000000000002</v>
      </c>
      <c r="E36" s="2">
        <v>22.748999999999999</v>
      </c>
      <c r="F36" s="2">
        <v>26.219000000000001</v>
      </c>
      <c r="G36" s="2">
        <v>30.68</v>
      </c>
      <c r="H36" s="2">
        <v>36.637999999999998</v>
      </c>
      <c r="I36" s="2">
        <v>45.042000000000002</v>
      </c>
      <c r="J36" s="2">
        <v>57.235999999999997</v>
      </c>
      <c r="K36" s="2">
        <v>69.998000000000005</v>
      </c>
      <c r="L36" s="2"/>
      <c r="N36" s="1">
        <v>70</v>
      </c>
      <c r="O36" s="2">
        <v>12.170999999999999</v>
      </c>
      <c r="P36" s="2">
        <v>14.968</v>
      </c>
      <c r="Q36" s="2">
        <v>18.007000000000001</v>
      </c>
      <c r="R36" s="2">
        <v>22.113</v>
      </c>
      <c r="S36" s="2">
        <v>27.343</v>
      </c>
      <c r="T36" s="2">
        <v>34.31</v>
      </c>
      <c r="U36" s="2">
        <v>44.088000000000001</v>
      </c>
      <c r="V36" s="2">
        <v>57.862000000000002</v>
      </c>
      <c r="W36" s="2">
        <v>69.998000000000005</v>
      </c>
    </row>
    <row r="37" spans="2:23" x14ac:dyDescent="0.2">
      <c r="B37" s="1">
        <v>75</v>
      </c>
      <c r="C37" s="2">
        <v>17.251999999999999</v>
      </c>
      <c r="D37" s="2">
        <v>19.266999999999999</v>
      </c>
      <c r="E37" s="2">
        <v>21.571999999999999</v>
      </c>
      <c r="F37" s="2">
        <v>24.792000000000002</v>
      </c>
      <c r="G37" s="2">
        <v>28.984000000000002</v>
      </c>
      <c r="H37" s="2">
        <v>34.645000000000003</v>
      </c>
      <c r="I37" s="2">
        <v>42.756999999999998</v>
      </c>
      <c r="J37" s="2">
        <v>54.896999999999998</v>
      </c>
      <c r="K37" s="2">
        <v>69.399000000000001</v>
      </c>
      <c r="L37" s="2"/>
      <c r="N37" s="1">
        <v>75</v>
      </c>
      <c r="O37" s="2">
        <v>11.494999999999999</v>
      </c>
      <c r="P37" s="2">
        <v>13.968999999999999</v>
      </c>
      <c r="Q37" s="2">
        <v>16.707999999999998</v>
      </c>
      <c r="R37" s="2">
        <v>20.471</v>
      </c>
      <c r="S37" s="2">
        <v>25.337</v>
      </c>
      <c r="T37" s="2">
        <v>31.925999999999998</v>
      </c>
      <c r="U37" s="2">
        <v>41.390999999999998</v>
      </c>
      <c r="V37" s="2">
        <v>55.284999999999997</v>
      </c>
      <c r="W37" s="2">
        <v>69.399000000000001</v>
      </c>
    </row>
    <row r="38" spans="2:23" x14ac:dyDescent="0.2">
      <c r="B38" s="1">
        <v>80</v>
      </c>
      <c r="C38" s="2">
        <v>16.564</v>
      </c>
      <c r="D38" s="2">
        <v>18.376000000000001</v>
      </c>
      <c r="E38" s="2">
        <v>20.49</v>
      </c>
      <c r="F38" s="2">
        <v>23.489000000000001</v>
      </c>
      <c r="G38" s="2">
        <v>27.434000000000001</v>
      </c>
      <c r="H38" s="2">
        <v>32.814</v>
      </c>
      <c r="I38" s="2">
        <v>40.618000000000002</v>
      </c>
      <c r="J38" s="2">
        <v>52.610999999999997</v>
      </c>
      <c r="K38" s="2">
        <v>68.837999999999994</v>
      </c>
      <c r="L38" s="2"/>
      <c r="N38" s="1">
        <v>80</v>
      </c>
      <c r="O38" s="2">
        <v>10.878</v>
      </c>
      <c r="P38" s="2">
        <v>13.069000000000001</v>
      </c>
      <c r="Q38" s="2">
        <v>15.542999999999999</v>
      </c>
      <c r="R38" s="2">
        <v>18.997</v>
      </c>
      <c r="S38" s="2">
        <v>23.527000000000001</v>
      </c>
      <c r="T38" s="2">
        <v>29.742999999999999</v>
      </c>
      <c r="U38" s="2">
        <v>38.847000000000001</v>
      </c>
      <c r="V38" s="2">
        <v>52.709000000000003</v>
      </c>
      <c r="W38" s="2">
        <v>68.837999999999994</v>
      </c>
    </row>
    <row r="39" spans="2:23" x14ac:dyDescent="0.2">
      <c r="B39" s="1">
        <v>85</v>
      </c>
      <c r="C39" s="2">
        <v>15.904999999999999</v>
      </c>
      <c r="D39" s="2">
        <v>17.539000000000001</v>
      </c>
      <c r="E39" s="2">
        <v>19.486999999999998</v>
      </c>
      <c r="F39" s="2">
        <v>22.288</v>
      </c>
      <c r="G39" s="2">
        <v>26.012</v>
      </c>
      <c r="H39" s="2">
        <v>31.126999999999999</v>
      </c>
      <c r="I39" s="2">
        <v>38.619</v>
      </c>
      <c r="J39" s="2">
        <v>50.393999999999998</v>
      </c>
      <c r="K39" s="2">
        <v>68.311999999999998</v>
      </c>
      <c r="L39" s="2"/>
      <c r="N39" s="1">
        <v>85</v>
      </c>
      <c r="O39" s="2">
        <v>10.305</v>
      </c>
      <c r="P39" s="2">
        <v>12.250999999999999</v>
      </c>
      <c r="Q39" s="2">
        <v>14.493</v>
      </c>
      <c r="R39" s="2">
        <v>17.672999999999998</v>
      </c>
      <c r="S39" s="2">
        <v>21.895</v>
      </c>
      <c r="T39" s="2">
        <v>27.753</v>
      </c>
      <c r="U39" s="2">
        <v>36.466999999999999</v>
      </c>
      <c r="V39" s="2">
        <v>50.168999999999997</v>
      </c>
      <c r="W39" s="2">
        <v>68.311999999999998</v>
      </c>
    </row>
    <row r="40" spans="2:23" x14ac:dyDescent="0.2">
      <c r="B40" s="1">
        <v>90</v>
      </c>
      <c r="C40" s="2">
        <v>15.265000000000001</v>
      </c>
      <c r="D40" s="2">
        <v>16.745000000000001</v>
      </c>
      <c r="E40" s="2">
        <v>18.545999999999999</v>
      </c>
      <c r="F40" s="2">
        <v>21.173999999999999</v>
      </c>
      <c r="G40" s="2">
        <v>24.698</v>
      </c>
      <c r="H40" s="2">
        <v>29.567</v>
      </c>
      <c r="I40" s="2">
        <v>36.750999999999998</v>
      </c>
      <c r="J40" s="2">
        <v>48.253</v>
      </c>
      <c r="K40" s="2">
        <v>67.814999999999998</v>
      </c>
      <c r="L40" s="2"/>
      <c r="N40" s="1">
        <v>90</v>
      </c>
      <c r="O40" s="2">
        <v>9.7639999999999993</v>
      </c>
      <c r="P40" s="2">
        <v>11.497</v>
      </c>
      <c r="Q40" s="2">
        <v>13.537000000000001</v>
      </c>
      <c r="R40" s="2">
        <v>16.475999999999999</v>
      </c>
      <c r="S40" s="2">
        <v>20.422000000000001</v>
      </c>
      <c r="T40" s="2">
        <v>25.942</v>
      </c>
      <c r="U40" s="2">
        <v>34.253999999999998</v>
      </c>
      <c r="V40" s="2">
        <v>47.69</v>
      </c>
      <c r="W40" s="2">
        <v>67.814999999999998</v>
      </c>
    </row>
    <row r="41" spans="2:23" x14ac:dyDescent="0.2">
      <c r="B41" s="1">
        <v>95</v>
      </c>
      <c r="C41" s="2">
        <v>14.638</v>
      </c>
      <c r="D41" s="2">
        <v>15.981999999999999</v>
      </c>
      <c r="E41" s="2">
        <v>17.655999999999999</v>
      </c>
      <c r="F41" s="2">
        <v>20.13</v>
      </c>
      <c r="G41" s="2">
        <v>23.475999999999999</v>
      </c>
      <c r="H41" s="2">
        <v>28.12</v>
      </c>
      <c r="I41" s="2">
        <v>35.005000000000003</v>
      </c>
      <c r="J41" s="2">
        <v>46.195999999999998</v>
      </c>
      <c r="K41" s="2">
        <v>67.346000000000004</v>
      </c>
      <c r="L41" s="2"/>
      <c r="N41" s="1">
        <v>95</v>
      </c>
      <c r="O41" s="2">
        <v>9.2449999999999992</v>
      </c>
      <c r="P41" s="2">
        <v>10.795999999999999</v>
      </c>
      <c r="Q41" s="2">
        <v>12.661</v>
      </c>
      <c r="R41" s="2">
        <v>15.388999999999999</v>
      </c>
      <c r="S41" s="2">
        <v>19.087</v>
      </c>
      <c r="T41" s="2">
        <v>24.294</v>
      </c>
      <c r="U41" s="2">
        <v>32.204000000000001</v>
      </c>
      <c r="V41" s="2">
        <v>45.292999999999999</v>
      </c>
      <c r="W41" s="2">
        <v>67.346000000000004</v>
      </c>
    </row>
    <row r="42" spans="2:23" x14ac:dyDescent="0.2">
      <c r="B42" s="1">
        <v>100</v>
      </c>
      <c r="C42" s="2">
        <v>14.016999999999999</v>
      </c>
      <c r="D42" s="2">
        <v>15.244</v>
      </c>
      <c r="E42" s="2">
        <v>16.806000000000001</v>
      </c>
      <c r="F42" s="2">
        <v>19.145</v>
      </c>
      <c r="G42" s="2">
        <v>22.332000000000001</v>
      </c>
      <c r="H42" s="2">
        <v>26.771000000000001</v>
      </c>
      <c r="I42" s="2">
        <v>33.369999999999997</v>
      </c>
      <c r="J42" s="2">
        <v>44.225999999999999</v>
      </c>
      <c r="K42" s="2">
        <v>66.900000000000006</v>
      </c>
      <c r="L42" s="2"/>
      <c r="N42" s="1">
        <v>100</v>
      </c>
      <c r="O42" s="2">
        <v>8.7409999999999997</v>
      </c>
      <c r="P42" s="2">
        <v>10.134</v>
      </c>
      <c r="Q42" s="2">
        <v>11.848000000000001</v>
      </c>
      <c r="R42" s="2">
        <v>14.391999999999999</v>
      </c>
      <c r="S42" s="2">
        <v>17.870999999999999</v>
      </c>
      <c r="T42" s="2">
        <v>22.792000000000002</v>
      </c>
      <c r="U42" s="2">
        <v>30.31</v>
      </c>
      <c r="V42" s="2">
        <v>42.991</v>
      </c>
      <c r="W42" s="2">
        <v>66.900000000000006</v>
      </c>
    </row>
    <row r="43" spans="2:23" x14ac:dyDescent="0.2">
      <c r="B43" s="1">
        <v>110</v>
      </c>
      <c r="C43" s="2">
        <v>12.784000000000001</v>
      </c>
      <c r="D43" s="2">
        <v>13.818</v>
      </c>
      <c r="E43" s="2">
        <v>15.196</v>
      </c>
      <c r="F43" s="2">
        <v>17.311</v>
      </c>
      <c r="G43" s="2">
        <v>20.231000000000002</v>
      </c>
      <c r="H43" s="2">
        <v>24.312999999999999</v>
      </c>
      <c r="I43" s="2">
        <v>30.39</v>
      </c>
      <c r="J43" s="2">
        <v>40.542000000000002</v>
      </c>
      <c r="K43" s="2">
        <v>66.072000000000003</v>
      </c>
      <c r="L43" s="2"/>
      <c r="N43" s="1">
        <v>110</v>
      </c>
      <c r="O43" s="2">
        <v>7.7549999999999999</v>
      </c>
      <c r="P43" s="2">
        <v>8.8970000000000002</v>
      </c>
      <c r="Q43" s="2">
        <v>10.367000000000001</v>
      </c>
      <c r="R43" s="2">
        <v>12.611000000000001</v>
      </c>
      <c r="S43" s="2">
        <v>15.726000000000001</v>
      </c>
      <c r="T43" s="2">
        <v>20.152999999999999</v>
      </c>
      <c r="U43" s="2">
        <v>26.943000000000001</v>
      </c>
      <c r="V43" s="2">
        <v>38.707000000000001</v>
      </c>
      <c r="W43" s="2">
        <v>66.072000000000003</v>
      </c>
    </row>
    <row r="44" spans="2:23" x14ac:dyDescent="0.2">
      <c r="B44" s="1">
        <v>120</v>
      </c>
      <c r="C44" s="2">
        <v>11.547000000000001</v>
      </c>
      <c r="D44" s="2">
        <v>12.433999999999999</v>
      </c>
      <c r="E44" s="2">
        <v>13.669</v>
      </c>
      <c r="F44" s="2">
        <v>15.609</v>
      </c>
      <c r="G44" s="2">
        <v>18.317</v>
      </c>
      <c r="H44" s="2">
        <v>22.106999999999999</v>
      </c>
      <c r="I44" s="2">
        <v>27.731000000000002</v>
      </c>
      <c r="J44" s="2">
        <v>37.185000000000002</v>
      </c>
      <c r="K44" s="2">
        <v>65.316000000000003</v>
      </c>
      <c r="L44" s="2"/>
      <c r="N44" s="1">
        <v>120</v>
      </c>
      <c r="O44" s="2">
        <v>6.7750000000000004</v>
      </c>
      <c r="P44" s="2">
        <v>7.7309999999999999</v>
      </c>
      <c r="Q44" s="2">
        <v>9.0180000000000007</v>
      </c>
      <c r="R44" s="2">
        <v>11.035</v>
      </c>
      <c r="S44" s="2">
        <v>13.867000000000001</v>
      </c>
      <c r="T44" s="2">
        <v>17.896000000000001</v>
      </c>
      <c r="U44" s="2">
        <v>24.053999999999998</v>
      </c>
      <c r="V44" s="2">
        <v>34.860999999999997</v>
      </c>
      <c r="W44" s="2">
        <v>65.316000000000003</v>
      </c>
    </row>
    <row r="45" spans="2:23" x14ac:dyDescent="0.2">
      <c r="B45" s="1">
        <v>130</v>
      </c>
      <c r="C45" s="2">
        <v>10.3</v>
      </c>
      <c r="D45" s="2">
        <v>11.07</v>
      </c>
      <c r="E45" s="2">
        <v>12.194000000000001</v>
      </c>
      <c r="F45" s="2">
        <v>13.997</v>
      </c>
      <c r="G45" s="2">
        <v>16.535</v>
      </c>
      <c r="H45" s="2">
        <v>20.088000000000001</v>
      </c>
      <c r="I45" s="2">
        <v>25.326000000000001</v>
      </c>
      <c r="J45" s="2">
        <v>34.122999999999998</v>
      </c>
      <c r="K45" s="2">
        <v>64.620999999999995</v>
      </c>
      <c r="L45" s="2"/>
      <c r="N45" s="1">
        <v>130</v>
      </c>
      <c r="O45" s="2">
        <v>5.7839999999999998</v>
      </c>
      <c r="P45" s="2">
        <v>6.5990000000000002</v>
      </c>
      <c r="Q45" s="2">
        <v>7.7480000000000002</v>
      </c>
      <c r="R45" s="2">
        <v>9.5909999999999993</v>
      </c>
      <c r="S45" s="2">
        <v>12.205</v>
      </c>
      <c r="T45" s="2">
        <v>15.917</v>
      </c>
      <c r="U45" s="2">
        <v>21.542000000000002</v>
      </c>
      <c r="V45" s="2">
        <v>31.431000000000001</v>
      </c>
      <c r="W45" s="2">
        <v>64.620999999999995</v>
      </c>
    </row>
    <row r="46" spans="2:23" x14ac:dyDescent="0.2">
      <c r="B46" s="1">
        <v>140</v>
      </c>
      <c r="C46" s="2">
        <v>9.0389999999999997</v>
      </c>
      <c r="D46" s="2">
        <v>9.7189999999999994</v>
      </c>
      <c r="E46" s="2">
        <v>10.754</v>
      </c>
      <c r="F46" s="2">
        <v>12.448</v>
      </c>
      <c r="G46" s="2">
        <v>14.851000000000001</v>
      </c>
      <c r="H46" s="2">
        <v>18.21</v>
      </c>
      <c r="I46" s="2">
        <v>23.122</v>
      </c>
      <c r="J46" s="2">
        <v>31.32</v>
      </c>
      <c r="K46" s="2">
        <v>63.976999999999997</v>
      </c>
      <c r="L46" s="2"/>
      <c r="N46" s="1">
        <v>140</v>
      </c>
      <c r="O46" s="2">
        <v>4.7720000000000002</v>
      </c>
      <c r="P46" s="2">
        <v>5.48</v>
      </c>
      <c r="Q46" s="2">
        <v>6.524</v>
      </c>
      <c r="R46" s="2">
        <v>8.234</v>
      </c>
      <c r="S46" s="2">
        <v>10.677</v>
      </c>
      <c r="T46" s="2">
        <v>14.137</v>
      </c>
      <c r="U46" s="2">
        <v>19.32</v>
      </c>
      <c r="V46" s="2">
        <v>28.370999999999999</v>
      </c>
      <c r="W46" s="2">
        <v>63.976999999999997</v>
      </c>
    </row>
    <row r="47" spans="2:23" x14ac:dyDescent="0.2">
      <c r="B47" s="1">
        <v>150</v>
      </c>
      <c r="C47" s="2">
        <v>7.7679999999999998</v>
      </c>
      <c r="D47" s="2">
        <v>8.3740000000000006</v>
      </c>
      <c r="E47" s="2">
        <v>9.3390000000000004</v>
      </c>
      <c r="F47" s="2">
        <v>10.945</v>
      </c>
      <c r="G47" s="2">
        <v>13.239000000000001</v>
      </c>
      <c r="H47" s="2">
        <v>16.440000000000001</v>
      </c>
      <c r="I47" s="2">
        <v>21.077000000000002</v>
      </c>
      <c r="J47" s="2">
        <v>28.741</v>
      </c>
      <c r="K47" s="2">
        <v>63.378</v>
      </c>
      <c r="L47" s="2"/>
      <c r="N47" s="1">
        <v>150</v>
      </c>
      <c r="O47" s="2">
        <v>3.738</v>
      </c>
      <c r="P47" s="2">
        <v>4.3620000000000001</v>
      </c>
      <c r="Q47" s="2">
        <v>5.3230000000000004</v>
      </c>
      <c r="R47" s="2">
        <v>6.93</v>
      </c>
      <c r="S47" s="2">
        <v>9.24</v>
      </c>
      <c r="T47" s="2">
        <v>12.499000000000001</v>
      </c>
      <c r="U47" s="2">
        <v>17.318999999999999</v>
      </c>
      <c r="V47" s="2">
        <v>25.629000000000001</v>
      </c>
      <c r="W47" s="2">
        <v>63.378</v>
      </c>
    </row>
    <row r="48" spans="2:23" x14ac:dyDescent="0.2">
      <c r="B48" s="1">
        <v>160</v>
      </c>
      <c r="C48" s="2">
        <v>6.4880000000000004</v>
      </c>
      <c r="D48" s="2">
        <v>7.0359999999999996</v>
      </c>
      <c r="E48" s="2">
        <v>7.9429999999999996</v>
      </c>
      <c r="F48" s="2">
        <v>9.4779999999999998</v>
      </c>
      <c r="G48" s="2">
        <v>11.683</v>
      </c>
      <c r="H48" s="2">
        <v>14.753</v>
      </c>
      <c r="I48" s="2">
        <v>19.161000000000001</v>
      </c>
      <c r="J48" s="2">
        <v>26.352</v>
      </c>
      <c r="K48" s="2">
        <v>62.817999999999998</v>
      </c>
      <c r="L48" s="2"/>
      <c r="N48" s="1">
        <v>160</v>
      </c>
      <c r="O48" s="2">
        <v>2.6789999999999998</v>
      </c>
      <c r="P48" s="2">
        <v>3.238</v>
      </c>
      <c r="Q48" s="2">
        <v>4.1349999999999998</v>
      </c>
      <c r="R48" s="2">
        <v>5.66</v>
      </c>
      <c r="S48" s="2">
        <v>7.8650000000000002</v>
      </c>
      <c r="T48" s="2">
        <v>10.962999999999999</v>
      </c>
      <c r="U48" s="2">
        <v>15.484999999999999</v>
      </c>
      <c r="V48" s="2">
        <v>23.151</v>
      </c>
      <c r="W48" s="2">
        <v>62.817999999999998</v>
      </c>
    </row>
    <row r="49" spans="2:23" x14ac:dyDescent="0.2">
      <c r="B49" s="1">
        <v>170</v>
      </c>
      <c r="C49" s="2">
        <v>5.2039999999999997</v>
      </c>
      <c r="D49" s="2">
        <v>5.7039999999999997</v>
      </c>
      <c r="E49" s="2">
        <v>6.5640000000000001</v>
      </c>
      <c r="F49" s="2">
        <v>8.0410000000000004</v>
      </c>
      <c r="G49" s="2">
        <v>10.173</v>
      </c>
      <c r="H49" s="2">
        <v>13.135999999999999</v>
      </c>
      <c r="I49" s="2">
        <v>17.349</v>
      </c>
      <c r="J49" s="2">
        <v>24.126999999999999</v>
      </c>
      <c r="K49" s="2">
        <v>62.290999999999997</v>
      </c>
      <c r="L49" s="2"/>
      <c r="N49" s="1">
        <v>170</v>
      </c>
      <c r="O49" s="2">
        <v>1.599</v>
      </c>
      <c r="P49" s="2">
        <v>2.1040000000000001</v>
      </c>
      <c r="Q49" s="2">
        <v>2.95</v>
      </c>
      <c r="R49" s="2">
        <v>4.41</v>
      </c>
      <c r="S49" s="2">
        <v>6.532</v>
      </c>
      <c r="T49" s="2">
        <v>9.5</v>
      </c>
      <c r="U49" s="2">
        <v>13.778</v>
      </c>
      <c r="V49" s="2">
        <v>20.89</v>
      </c>
      <c r="W49" s="2">
        <v>62.290999999999997</v>
      </c>
    </row>
    <row r="50" spans="2:23" x14ac:dyDescent="0.2">
      <c r="B50" s="1">
        <v>180</v>
      </c>
      <c r="C50" s="2">
        <v>3.919</v>
      </c>
      <c r="D50" s="2">
        <v>4.38</v>
      </c>
      <c r="E50" s="2">
        <v>5.2009999999999996</v>
      </c>
      <c r="F50" s="2">
        <v>6.6310000000000002</v>
      </c>
      <c r="G50" s="2">
        <v>8.7029999999999994</v>
      </c>
      <c r="H50" s="2">
        <v>11.574999999999999</v>
      </c>
      <c r="I50" s="2">
        <v>15.624000000000001</v>
      </c>
      <c r="J50" s="2">
        <v>22.042000000000002</v>
      </c>
      <c r="K50" s="2">
        <v>61.795000000000002</v>
      </c>
      <c r="L50" s="2"/>
      <c r="N50" s="1">
        <v>180</v>
      </c>
      <c r="O50" s="2">
        <v>0.499</v>
      </c>
      <c r="P50" s="2">
        <v>0.96099999999999997</v>
      </c>
      <c r="Q50" s="2">
        <v>1.7649999999999999</v>
      </c>
      <c r="R50" s="2">
        <v>3.1739999999999999</v>
      </c>
      <c r="S50" s="2">
        <v>5.2279999999999998</v>
      </c>
      <c r="T50" s="2">
        <v>8.0920000000000005</v>
      </c>
      <c r="U50" s="2">
        <v>12.167999999999999</v>
      </c>
      <c r="V50" s="2">
        <v>18.808</v>
      </c>
      <c r="W50" s="2">
        <v>61.795000000000002</v>
      </c>
    </row>
    <row r="51" spans="2:23" x14ac:dyDescent="0.2">
      <c r="B51" s="1">
        <v>190</v>
      </c>
      <c r="C51" s="2">
        <v>2.6379999999999999</v>
      </c>
      <c r="D51" s="2">
        <v>3.0659999999999998</v>
      </c>
      <c r="E51" s="2">
        <v>3.855</v>
      </c>
      <c r="F51" s="2">
        <v>5.2460000000000004</v>
      </c>
      <c r="G51" s="2">
        <v>7.2670000000000003</v>
      </c>
      <c r="H51" s="2">
        <v>10.064</v>
      </c>
      <c r="I51" s="2">
        <v>13.974</v>
      </c>
      <c r="J51" s="2">
        <v>20.077999999999999</v>
      </c>
      <c r="K51" s="2">
        <v>61.325000000000003</v>
      </c>
      <c r="L51" s="2"/>
      <c r="N51" s="1">
        <v>190</v>
      </c>
      <c r="O51" s="2">
        <v>-0.61799999999999999</v>
      </c>
      <c r="P51" s="2">
        <v>-0.191</v>
      </c>
      <c r="Q51" s="2">
        <v>0.57999999999999996</v>
      </c>
      <c r="R51" s="2">
        <v>1.946</v>
      </c>
      <c r="S51" s="2">
        <v>3.9460000000000002</v>
      </c>
      <c r="T51" s="2">
        <v>6.7240000000000002</v>
      </c>
      <c r="U51" s="2">
        <v>10.634</v>
      </c>
      <c r="V51" s="2">
        <v>16.872</v>
      </c>
      <c r="W51" s="2">
        <v>61.325000000000003</v>
      </c>
    </row>
    <row r="52" spans="2:23" x14ac:dyDescent="0.2">
      <c r="B52" s="1">
        <v>200</v>
      </c>
      <c r="C52" s="2">
        <v>1.3640000000000001</v>
      </c>
      <c r="D52" s="2">
        <v>1.764</v>
      </c>
      <c r="E52" s="2">
        <v>2.5270000000000001</v>
      </c>
      <c r="F52" s="2">
        <v>3.8839999999999999</v>
      </c>
      <c r="G52" s="2">
        <v>5.8630000000000004</v>
      </c>
      <c r="H52" s="2">
        <v>8.5969999999999995</v>
      </c>
      <c r="I52" s="2">
        <v>12.388</v>
      </c>
      <c r="J52" s="2">
        <v>18.218</v>
      </c>
      <c r="K52" s="2">
        <v>60.878999999999998</v>
      </c>
      <c r="L52" s="2"/>
      <c r="N52" s="1">
        <v>200</v>
      </c>
      <c r="O52" s="2">
        <v>-1.7470000000000001</v>
      </c>
      <c r="P52" s="2">
        <v>-1.35</v>
      </c>
      <c r="Q52" s="2">
        <v>-0.60699999999999998</v>
      </c>
      <c r="R52" s="2">
        <v>0.72599999999999998</v>
      </c>
      <c r="S52" s="2">
        <v>2.68</v>
      </c>
      <c r="T52" s="2">
        <v>5.3879999999999999</v>
      </c>
      <c r="U52" s="2">
        <v>9.16</v>
      </c>
      <c r="V52" s="2">
        <v>15.055999999999999</v>
      </c>
      <c r="W52" s="2">
        <v>60.878999999999998</v>
      </c>
    </row>
    <row r="53" spans="2:23" x14ac:dyDescent="0.2">
      <c r="B53" s="1">
        <v>225</v>
      </c>
      <c r="C53" s="2">
        <v>-1.774</v>
      </c>
      <c r="D53" s="2">
        <v>-1.4239999999999999</v>
      </c>
      <c r="E53" s="2">
        <v>-0.71199999999999997</v>
      </c>
      <c r="F53" s="2">
        <v>0.58299999999999996</v>
      </c>
      <c r="G53" s="2">
        <v>2.4830000000000001</v>
      </c>
      <c r="H53" s="2">
        <v>5.0960000000000001</v>
      </c>
      <c r="I53" s="2">
        <v>8.66</v>
      </c>
      <c r="J53" s="2">
        <v>13.949</v>
      </c>
      <c r="K53" s="2">
        <v>59.856000000000002</v>
      </c>
      <c r="L53" s="2"/>
      <c r="N53" s="1">
        <v>225</v>
      </c>
      <c r="O53" s="2">
        <v>-4.6050000000000004</v>
      </c>
      <c r="P53" s="2">
        <v>-4.2640000000000002</v>
      </c>
      <c r="Q53" s="2">
        <v>-3.5710000000000002</v>
      </c>
      <c r="R53" s="2">
        <v>-2.3010000000000002</v>
      </c>
      <c r="S53" s="2">
        <v>-0.42699999999999999</v>
      </c>
      <c r="T53" s="2">
        <v>2.1520000000000001</v>
      </c>
      <c r="U53" s="2">
        <v>5.6689999999999996</v>
      </c>
      <c r="V53" s="2">
        <v>10.914999999999999</v>
      </c>
      <c r="W53" s="2">
        <v>59.856000000000002</v>
      </c>
    </row>
    <row r="54" spans="2:23" x14ac:dyDescent="0.2">
      <c r="B54" s="1">
        <v>250</v>
      </c>
      <c r="C54" s="2">
        <v>-4.8159999999999998</v>
      </c>
      <c r="D54" s="2">
        <v>-4.5</v>
      </c>
      <c r="E54" s="2">
        <v>-3.8220000000000001</v>
      </c>
      <c r="F54" s="2">
        <v>-2.569</v>
      </c>
      <c r="G54" s="2">
        <v>-0.72299999999999998</v>
      </c>
      <c r="H54" s="2">
        <v>1.806</v>
      </c>
      <c r="I54" s="2">
        <v>5.2110000000000003</v>
      </c>
      <c r="J54" s="2">
        <v>10.111000000000001</v>
      </c>
      <c r="K54" s="2">
        <v>58.941000000000003</v>
      </c>
      <c r="L54" s="2"/>
      <c r="N54" s="1">
        <v>250</v>
      </c>
      <c r="O54" s="2">
        <v>-7.4770000000000003</v>
      </c>
      <c r="P54" s="2">
        <v>-7.1740000000000004</v>
      </c>
      <c r="Q54" s="2">
        <v>-6.5129999999999999</v>
      </c>
      <c r="R54" s="2">
        <v>-5.2830000000000004</v>
      </c>
      <c r="S54" s="2">
        <v>-3.4620000000000002</v>
      </c>
      <c r="T54" s="2">
        <v>-0.96599999999999997</v>
      </c>
      <c r="U54" s="2">
        <v>2.383</v>
      </c>
      <c r="V54" s="2">
        <v>7.1870000000000003</v>
      </c>
      <c r="W54" s="2">
        <v>58.941000000000003</v>
      </c>
    </row>
    <row r="55" spans="2:23" x14ac:dyDescent="0.2">
      <c r="B55" s="1">
        <v>275</v>
      </c>
      <c r="C55" s="2">
        <v>-7.7430000000000003</v>
      </c>
      <c r="D55" s="2">
        <v>-7.452</v>
      </c>
      <c r="E55" s="2">
        <v>-6.7969999999999997</v>
      </c>
      <c r="F55" s="2">
        <v>-5.5750000000000002</v>
      </c>
      <c r="G55" s="2">
        <v>-3.7669999999999999</v>
      </c>
      <c r="H55" s="2">
        <v>-1.296</v>
      </c>
      <c r="I55" s="2">
        <v>1.9950000000000001</v>
      </c>
      <c r="J55" s="2">
        <v>6.61</v>
      </c>
      <c r="K55" s="2">
        <v>58.113</v>
      </c>
      <c r="L55" s="2"/>
      <c r="N55" s="1">
        <v>275</v>
      </c>
      <c r="O55" s="2">
        <v>-10.327</v>
      </c>
      <c r="P55" s="2">
        <v>-10.048999999999999</v>
      </c>
      <c r="Q55" s="2">
        <v>-9.41</v>
      </c>
      <c r="R55" s="2">
        <v>-8.2070000000000007</v>
      </c>
      <c r="S55" s="2">
        <v>-6.4210000000000003</v>
      </c>
      <c r="T55" s="2">
        <v>-3.9820000000000002</v>
      </c>
      <c r="U55" s="2">
        <v>-0.747</v>
      </c>
      <c r="V55" s="2">
        <v>3.7490000000000001</v>
      </c>
      <c r="W55" s="2">
        <v>58.113</v>
      </c>
    </row>
    <row r="56" spans="2:23" x14ac:dyDescent="0.2">
      <c r="B56" s="1">
        <v>300</v>
      </c>
      <c r="C56" s="2">
        <v>-10.55</v>
      </c>
      <c r="D56" s="2">
        <v>-10.276</v>
      </c>
      <c r="E56" s="2">
        <v>-9.6379999999999999</v>
      </c>
      <c r="F56" s="2">
        <v>-8.4369999999999994</v>
      </c>
      <c r="G56" s="2">
        <v>-6.657</v>
      </c>
      <c r="H56" s="2">
        <v>-4.2300000000000004</v>
      </c>
      <c r="I56" s="2">
        <v>-1.0209999999999999</v>
      </c>
      <c r="J56" s="2">
        <v>3.38</v>
      </c>
      <c r="K56" s="2">
        <v>57.357999999999997</v>
      </c>
      <c r="L56" s="2"/>
      <c r="N56" s="1">
        <v>300</v>
      </c>
      <c r="O56" s="2">
        <v>-13.128</v>
      </c>
      <c r="P56" s="2">
        <v>-12.868</v>
      </c>
      <c r="Q56" s="2">
        <v>-12.244999999999999</v>
      </c>
      <c r="R56" s="2">
        <v>-11.06</v>
      </c>
      <c r="S56" s="2">
        <v>-9.2989999999999995</v>
      </c>
      <c r="T56" s="2">
        <v>-6.899</v>
      </c>
      <c r="U56" s="2">
        <v>-3.7440000000000002</v>
      </c>
      <c r="V56" s="2">
        <v>0.53300000000000003</v>
      </c>
      <c r="W56" s="2">
        <v>57.357999999999997</v>
      </c>
    </row>
    <row r="57" spans="2:23" x14ac:dyDescent="0.2">
      <c r="B57" s="1">
        <v>325</v>
      </c>
      <c r="C57" s="2">
        <v>-13.237</v>
      </c>
      <c r="D57" s="2">
        <v>-12.976000000000001</v>
      </c>
      <c r="E57" s="2">
        <v>-12.351000000000001</v>
      </c>
      <c r="F57" s="2">
        <v>-11.166</v>
      </c>
      <c r="G57" s="2">
        <v>-9.407</v>
      </c>
      <c r="H57" s="2">
        <v>-7.0110000000000001</v>
      </c>
      <c r="I57" s="2">
        <v>-3.8650000000000002</v>
      </c>
      <c r="J57" s="2">
        <v>0.375</v>
      </c>
      <c r="K57" s="2">
        <v>56.661999999999999</v>
      </c>
      <c r="L57" s="2"/>
      <c r="N57" s="1">
        <v>325</v>
      </c>
      <c r="O57" s="2">
        <v>-15.865</v>
      </c>
      <c r="P57" s="2">
        <v>-15.617000000000001</v>
      </c>
      <c r="Q57" s="2">
        <v>-15.005000000000001</v>
      </c>
      <c r="R57" s="2">
        <v>-13.834</v>
      </c>
      <c r="S57" s="2">
        <v>-12.09</v>
      </c>
      <c r="T57" s="2">
        <v>-9.718</v>
      </c>
      <c r="U57" s="2">
        <v>-6.6210000000000004</v>
      </c>
      <c r="V57" s="2">
        <v>-2.5030000000000001</v>
      </c>
      <c r="W57" s="2">
        <v>56.661999999999999</v>
      </c>
    </row>
    <row r="58" spans="2:23" x14ac:dyDescent="0.2">
      <c r="B58" s="1">
        <v>350</v>
      </c>
      <c r="C58" s="2">
        <v>-15.811999999999999</v>
      </c>
      <c r="D58" s="2">
        <v>-15.561</v>
      </c>
      <c r="E58" s="2">
        <v>-14.945</v>
      </c>
      <c r="F58" s="2">
        <v>-13.772</v>
      </c>
      <c r="G58" s="2">
        <v>-12.029</v>
      </c>
      <c r="H58" s="2">
        <v>-9.657</v>
      </c>
      <c r="I58" s="2">
        <v>-6.56</v>
      </c>
      <c r="J58" s="2">
        <v>-2.444</v>
      </c>
      <c r="K58" s="2">
        <v>56.018999999999998</v>
      </c>
      <c r="L58" s="2"/>
      <c r="N58" s="1">
        <v>350</v>
      </c>
      <c r="O58" s="2">
        <v>-18.529</v>
      </c>
      <c r="P58" s="2">
        <v>-18.29</v>
      </c>
      <c r="Q58" s="2">
        <v>-17.686</v>
      </c>
      <c r="R58" s="2">
        <v>-16.524000000000001</v>
      </c>
      <c r="S58" s="2">
        <v>-14.792999999999999</v>
      </c>
      <c r="T58" s="2">
        <v>-12.442</v>
      </c>
      <c r="U58" s="2">
        <v>-9.3870000000000005</v>
      </c>
      <c r="V58" s="2">
        <v>-5.3869999999999996</v>
      </c>
      <c r="W58" s="2">
        <v>56.018999999999998</v>
      </c>
    </row>
    <row r="59" spans="2:23" x14ac:dyDescent="0.2">
      <c r="B59" s="1">
        <v>375</v>
      </c>
      <c r="C59" s="2">
        <v>-18.283999999999999</v>
      </c>
      <c r="D59" s="2">
        <v>-18.041</v>
      </c>
      <c r="E59" s="2">
        <v>-17.433</v>
      </c>
      <c r="F59" s="2">
        <v>-16.268999999999998</v>
      </c>
      <c r="G59" s="2">
        <v>-14.538</v>
      </c>
      <c r="H59" s="2">
        <v>-12.186</v>
      </c>
      <c r="I59" s="2">
        <v>-9.125</v>
      </c>
      <c r="J59" s="2">
        <v>-5.1079999999999997</v>
      </c>
      <c r="K59" s="2">
        <v>55.418999999999997</v>
      </c>
      <c r="L59" s="2"/>
      <c r="N59" s="1">
        <v>375</v>
      </c>
      <c r="O59" s="2">
        <v>-21.116</v>
      </c>
      <c r="P59" s="2">
        <v>-20.884</v>
      </c>
      <c r="Q59" s="2">
        <v>-20.286000000000001</v>
      </c>
      <c r="R59" s="2">
        <v>-19.131</v>
      </c>
      <c r="S59" s="2">
        <v>-17.41</v>
      </c>
      <c r="T59" s="2">
        <v>-15.074</v>
      </c>
      <c r="U59" s="2">
        <v>-12.051</v>
      </c>
      <c r="V59" s="2">
        <v>-8.14</v>
      </c>
      <c r="W59" s="2">
        <v>55.418999999999997</v>
      </c>
    </row>
    <row r="60" spans="2:23" x14ac:dyDescent="0.2">
      <c r="B60" s="1">
        <v>400</v>
      </c>
      <c r="C60" s="2">
        <v>-20.667999999999999</v>
      </c>
      <c r="D60" s="2">
        <v>-20.431000000000001</v>
      </c>
      <c r="E60" s="2">
        <v>-19.827999999999999</v>
      </c>
      <c r="F60" s="2">
        <v>-18.672000000000001</v>
      </c>
      <c r="G60" s="2">
        <v>-16.95</v>
      </c>
      <c r="H60" s="2">
        <v>-14.613</v>
      </c>
      <c r="I60" s="2">
        <v>-11.582000000000001</v>
      </c>
      <c r="J60" s="2">
        <v>-7.6420000000000003</v>
      </c>
      <c r="K60" s="2">
        <v>54.859000000000002</v>
      </c>
      <c r="L60" s="2"/>
      <c r="N60" s="1">
        <v>400</v>
      </c>
      <c r="O60" s="2">
        <v>-23.629000000000001</v>
      </c>
      <c r="P60" s="2">
        <v>-23.402000000000001</v>
      </c>
      <c r="Q60" s="2">
        <v>-22.808</v>
      </c>
      <c r="R60" s="2">
        <v>-21.658999999999999</v>
      </c>
      <c r="S60" s="2">
        <v>-19.945</v>
      </c>
      <c r="T60" s="2">
        <v>-17.620999999999999</v>
      </c>
      <c r="U60" s="2">
        <v>-14.622</v>
      </c>
      <c r="V60" s="2">
        <v>-10.779</v>
      </c>
      <c r="W60" s="2">
        <v>54.859000000000002</v>
      </c>
    </row>
    <row r="61" spans="2:23" x14ac:dyDescent="0.2">
      <c r="B61" s="1">
        <v>425</v>
      </c>
      <c r="C61" s="2">
        <v>-22.975999999999999</v>
      </c>
      <c r="D61" s="2">
        <v>-22.742999999999999</v>
      </c>
      <c r="E61" s="2">
        <v>-22.146000000000001</v>
      </c>
      <c r="F61" s="2">
        <v>-20.995000000000001</v>
      </c>
      <c r="G61" s="2">
        <v>-19.280999999999999</v>
      </c>
      <c r="H61" s="2">
        <v>-16.956</v>
      </c>
      <c r="I61" s="2">
        <v>-13.949</v>
      </c>
      <c r="J61" s="2">
        <v>-10.071999999999999</v>
      </c>
      <c r="K61" s="2">
        <v>54.332000000000001</v>
      </c>
      <c r="L61" s="2"/>
      <c r="N61" s="1">
        <v>425</v>
      </c>
      <c r="O61" s="2">
        <v>-26.071999999999999</v>
      </c>
      <c r="P61" s="2">
        <v>-25.847999999999999</v>
      </c>
      <c r="Q61" s="2">
        <v>-25.257000000000001</v>
      </c>
      <c r="R61" s="2">
        <v>-24.113</v>
      </c>
      <c r="S61" s="2">
        <v>-22.405000000000001</v>
      </c>
      <c r="T61" s="2">
        <v>-20.09</v>
      </c>
      <c r="U61" s="2">
        <v>-17.11</v>
      </c>
      <c r="V61" s="2">
        <v>-13.321</v>
      </c>
      <c r="W61" s="2">
        <v>54.332000000000001</v>
      </c>
    </row>
    <row r="62" spans="2:23" x14ac:dyDescent="0.2">
      <c r="B62" s="1">
        <v>450</v>
      </c>
      <c r="C62" s="2">
        <v>-25.222000000000001</v>
      </c>
      <c r="D62" s="2">
        <v>-24.992999999999999</v>
      </c>
      <c r="E62" s="2">
        <v>-24.4</v>
      </c>
      <c r="F62" s="2">
        <v>-23.254000000000001</v>
      </c>
      <c r="G62" s="2">
        <v>-21.545999999999999</v>
      </c>
      <c r="H62" s="2">
        <v>-19.231000000000002</v>
      </c>
      <c r="I62" s="2">
        <v>-16.242999999999999</v>
      </c>
      <c r="J62" s="2">
        <v>-12.416</v>
      </c>
      <c r="K62" s="2">
        <v>53.835999999999999</v>
      </c>
      <c r="L62" s="2"/>
      <c r="N62" s="1">
        <v>450</v>
      </c>
      <c r="O62" s="2">
        <v>-28.451000000000001</v>
      </c>
      <c r="P62" s="2">
        <v>-28.23</v>
      </c>
      <c r="Q62" s="2">
        <v>-27.641999999999999</v>
      </c>
      <c r="R62" s="2">
        <v>-26.501000000000001</v>
      </c>
      <c r="S62" s="2">
        <v>-24.797000000000001</v>
      </c>
      <c r="T62" s="2">
        <v>-22.49</v>
      </c>
      <c r="U62" s="2">
        <v>-19.524999999999999</v>
      </c>
      <c r="V62" s="2">
        <v>-15.778</v>
      </c>
      <c r="W62" s="2">
        <v>53.835999999999999</v>
      </c>
    </row>
    <row r="63" spans="2:23" x14ac:dyDescent="0.2">
      <c r="B63" s="1">
        <v>475</v>
      </c>
      <c r="C63" s="2">
        <v>-27.42</v>
      </c>
      <c r="D63" s="2">
        <v>-27.193999999999999</v>
      </c>
      <c r="E63" s="2">
        <v>-26.603999999999999</v>
      </c>
      <c r="F63" s="2">
        <v>-25.462</v>
      </c>
      <c r="G63" s="2">
        <v>-23.759</v>
      </c>
      <c r="H63" s="2">
        <v>-21.452000000000002</v>
      </c>
      <c r="I63" s="2">
        <v>-18.478999999999999</v>
      </c>
      <c r="J63" s="2">
        <v>-14.695</v>
      </c>
      <c r="K63" s="2">
        <v>53.366</v>
      </c>
      <c r="L63" s="2"/>
      <c r="N63" s="1">
        <v>475</v>
      </c>
      <c r="O63" s="2">
        <v>-30.774999999999999</v>
      </c>
      <c r="P63" s="2">
        <v>-30.556999999999999</v>
      </c>
      <c r="Q63" s="2">
        <v>-29.971</v>
      </c>
      <c r="R63" s="2">
        <v>-28.832000000000001</v>
      </c>
      <c r="S63" s="2">
        <v>-27.132000000000001</v>
      </c>
      <c r="T63" s="2">
        <v>-24.83</v>
      </c>
      <c r="U63" s="2">
        <v>-21.878</v>
      </c>
      <c r="V63" s="2">
        <v>-18.164000000000001</v>
      </c>
      <c r="W63" s="2">
        <v>53.366</v>
      </c>
    </row>
    <row r="64" spans="2:23" x14ac:dyDescent="0.2">
      <c r="B64" s="1">
        <v>500</v>
      </c>
      <c r="C64" s="2">
        <v>-29.582999999999998</v>
      </c>
      <c r="D64" s="2">
        <v>-29.36</v>
      </c>
      <c r="E64" s="2">
        <v>-28.771999999999998</v>
      </c>
      <c r="F64" s="2">
        <v>-27.632999999999999</v>
      </c>
      <c r="G64" s="2">
        <v>-25.934999999999999</v>
      </c>
      <c r="H64" s="2">
        <v>-23.634</v>
      </c>
      <c r="I64" s="2">
        <v>-20.675000000000001</v>
      </c>
      <c r="J64" s="2">
        <v>-16.925000000000001</v>
      </c>
      <c r="K64" s="2">
        <v>52.920999999999999</v>
      </c>
      <c r="L64" s="2"/>
      <c r="N64" s="1">
        <v>500</v>
      </c>
      <c r="O64" s="2">
        <v>-33.054000000000002</v>
      </c>
      <c r="P64" s="2">
        <v>-32.837000000000003</v>
      </c>
      <c r="Q64" s="2">
        <v>-32.253</v>
      </c>
      <c r="R64" s="2">
        <v>-31.116</v>
      </c>
      <c r="S64" s="2">
        <v>-29.419</v>
      </c>
      <c r="T64" s="2">
        <v>-27.122</v>
      </c>
      <c r="U64" s="2">
        <v>-24.178999999999998</v>
      </c>
      <c r="V64" s="2">
        <v>-20.492999999999999</v>
      </c>
      <c r="W64" s="2">
        <v>52.920999999999999</v>
      </c>
    </row>
    <row r="65" spans="2:23" x14ac:dyDescent="0.2">
      <c r="B65" s="1">
        <v>525</v>
      </c>
      <c r="C65" s="2">
        <v>-31.722999999999999</v>
      </c>
      <c r="D65" s="2">
        <v>-31.501999999999999</v>
      </c>
      <c r="E65" s="2">
        <v>-30.916</v>
      </c>
      <c r="F65" s="2">
        <v>-29.78</v>
      </c>
      <c r="G65" s="2">
        <v>-28.085000000000001</v>
      </c>
      <c r="H65" s="2">
        <v>-25.79</v>
      </c>
      <c r="I65" s="2">
        <v>-22.841000000000001</v>
      </c>
      <c r="J65" s="2">
        <v>-19.120999999999999</v>
      </c>
      <c r="K65" s="2">
        <v>52.497</v>
      </c>
      <c r="L65" s="2"/>
      <c r="N65" s="1">
        <v>525</v>
      </c>
      <c r="O65" s="2">
        <v>-35.295999999999999</v>
      </c>
      <c r="P65" s="2">
        <v>-35.081000000000003</v>
      </c>
      <c r="Q65" s="2">
        <v>-34.497999999999998</v>
      </c>
      <c r="R65" s="2">
        <v>-33.363999999999997</v>
      </c>
      <c r="S65" s="2">
        <v>-31.669</v>
      </c>
      <c r="T65" s="2">
        <v>-29.375</v>
      </c>
      <c r="U65" s="2">
        <v>-26.44</v>
      </c>
      <c r="V65" s="2">
        <v>-22.776</v>
      </c>
      <c r="W65" s="2">
        <v>52.497</v>
      </c>
    </row>
    <row r="66" spans="2:23" x14ac:dyDescent="0.2">
      <c r="B66" s="1">
        <v>550</v>
      </c>
      <c r="C66" s="2">
        <v>-33.850999999999999</v>
      </c>
      <c r="D66" s="2">
        <v>-33.631999999999998</v>
      </c>
      <c r="E66" s="2">
        <v>-33.048000000000002</v>
      </c>
      <c r="F66" s="2">
        <v>-31.914000000000001</v>
      </c>
      <c r="G66" s="2">
        <v>-30.222000000000001</v>
      </c>
      <c r="H66" s="2">
        <v>-27.931000000000001</v>
      </c>
      <c r="I66" s="2">
        <v>-24.992000000000001</v>
      </c>
      <c r="J66" s="2">
        <v>-21.295999999999999</v>
      </c>
      <c r="K66" s="2">
        <v>52.093000000000004</v>
      </c>
      <c r="L66" s="2"/>
      <c r="N66" s="1">
        <v>550</v>
      </c>
      <c r="O66" s="2">
        <v>-37.512999999999998</v>
      </c>
      <c r="P66" s="2">
        <v>-37.298999999999999</v>
      </c>
      <c r="Q66" s="2">
        <v>-36.718000000000004</v>
      </c>
      <c r="R66" s="2">
        <v>-35.584000000000003</v>
      </c>
      <c r="S66" s="2">
        <v>-33.890999999999998</v>
      </c>
      <c r="T66" s="2">
        <v>-31.600999999999999</v>
      </c>
      <c r="U66" s="2">
        <v>-28.672999999999998</v>
      </c>
      <c r="V66" s="2">
        <v>-25.027000000000001</v>
      </c>
      <c r="W66" s="2">
        <v>52.093000000000004</v>
      </c>
    </row>
    <row r="67" spans="2:23" x14ac:dyDescent="0.2">
      <c r="B67" s="1">
        <v>575</v>
      </c>
      <c r="C67" s="2">
        <v>-35.976999999999997</v>
      </c>
      <c r="D67" s="2">
        <v>-35.76</v>
      </c>
      <c r="E67" s="2">
        <v>-35.177</v>
      </c>
      <c r="F67" s="2">
        <v>-34.045000000000002</v>
      </c>
      <c r="G67" s="2">
        <v>-32.356000000000002</v>
      </c>
      <c r="H67" s="2">
        <v>-30.068999999999999</v>
      </c>
      <c r="I67" s="2">
        <v>-27.138000000000002</v>
      </c>
      <c r="J67" s="2">
        <v>-23.463000000000001</v>
      </c>
      <c r="K67" s="2">
        <v>51.707000000000001</v>
      </c>
      <c r="L67" s="2"/>
      <c r="N67" s="1">
        <v>575</v>
      </c>
      <c r="O67" s="2">
        <v>-39.713999999999999</v>
      </c>
      <c r="P67" s="2">
        <v>-39.500999999999998</v>
      </c>
      <c r="Q67" s="2">
        <v>-38.92</v>
      </c>
      <c r="R67" s="2">
        <v>-37.787999999999997</v>
      </c>
      <c r="S67" s="2">
        <v>-36.097000000000001</v>
      </c>
      <c r="T67" s="2">
        <v>-33.808999999999997</v>
      </c>
      <c r="U67" s="2">
        <v>-30.885999999999999</v>
      </c>
      <c r="V67" s="2">
        <v>-27.256</v>
      </c>
      <c r="W67" s="2">
        <v>51.707000000000001</v>
      </c>
    </row>
    <row r="68" spans="2:23" x14ac:dyDescent="0.2">
      <c r="B68" s="1">
        <v>600</v>
      </c>
      <c r="C68" s="2">
        <v>-38.11</v>
      </c>
      <c r="D68" s="2">
        <v>-37.893999999999998</v>
      </c>
      <c r="E68" s="2">
        <v>-37.313000000000002</v>
      </c>
      <c r="F68" s="2">
        <v>-36.183</v>
      </c>
      <c r="G68" s="2">
        <v>-34.494999999999997</v>
      </c>
      <c r="H68" s="2">
        <v>-32.212000000000003</v>
      </c>
      <c r="I68" s="2">
        <v>-29.286999999999999</v>
      </c>
      <c r="J68" s="2">
        <v>-25.63</v>
      </c>
      <c r="K68" s="2">
        <v>51.337000000000003</v>
      </c>
      <c r="L68" s="2"/>
      <c r="N68" s="1">
        <v>600</v>
      </c>
      <c r="O68" s="2">
        <v>-41.906999999999996</v>
      </c>
      <c r="P68" s="2">
        <v>-41.695</v>
      </c>
      <c r="Q68" s="2">
        <v>-41.115000000000002</v>
      </c>
      <c r="R68" s="2">
        <v>-39.984000000000002</v>
      </c>
      <c r="S68" s="2">
        <v>-38.293999999999997</v>
      </c>
      <c r="T68" s="2">
        <v>-36.009</v>
      </c>
      <c r="U68" s="2">
        <v>-33.090000000000003</v>
      </c>
      <c r="V68" s="2">
        <v>-29.472999999999999</v>
      </c>
      <c r="W68" s="2">
        <v>51.337000000000003</v>
      </c>
    </row>
    <row r="69" spans="2:23" x14ac:dyDescent="0.2">
      <c r="B69" s="1">
        <v>625</v>
      </c>
      <c r="C69" s="2">
        <v>-40.256</v>
      </c>
      <c r="D69" s="2">
        <v>-40.040999999999997</v>
      </c>
      <c r="E69" s="2">
        <v>-39.460999999999999</v>
      </c>
      <c r="F69" s="2">
        <v>-38.332999999999998</v>
      </c>
      <c r="G69" s="2">
        <v>-36.646999999999998</v>
      </c>
      <c r="H69" s="2">
        <v>-34.366999999999997</v>
      </c>
      <c r="I69" s="2">
        <v>-31.448</v>
      </c>
      <c r="J69" s="2">
        <v>-27.806000000000001</v>
      </c>
      <c r="K69" s="2">
        <v>50.981999999999999</v>
      </c>
      <c r="L69" s="2"/>
      <c r="N69" s="1">
        <v>625</v>
      </c>
      <c r="O69" s="2">
        <v>-44.101999999999997</v>
      </c>
      <c r="P69" s="2">
        <v>-43.890999999999998</v>
      </c>
      <c r="Q69" s="2">
        <v>-43.311999999999998</v>
      </c>
      <c r="R69" s="2">
        <v>-42.180999999999997</v>
      </c>
      <c r="S69" s="2">
        <v>-40.491999999999997</v>
      </c>
      <c r="T69" s="2">
        <v>-38.209000000000003</v>
      </c>
      <c r="U69" s="2">
        <v>-35.293999999999997</v>
      </c>
      <c r="V69" s="2">
        <v>-31.687999999999999</v>
      </c>
      <c r="W69" s="2">
        <v>50.981999999999999</v>
      </c>
    </row>
    <row r="70" spans="2:23" x14ac:dyDescent="0.2">
      <c r="B70" s="1">
        <v>650</v>
      </c>
      <c r="C70" s="2">
        <v>-42.420999999999999</v>
      </c>
      <c r="D70" s="2">
        <v>-42.207000000000001</v>
      </c>
      <c r="E70" s="2">
        <v>-41.628</v>
      </c>
      <c r="F70" s="2">
        <v>-40.500999999999998</v>
      </c>
      <c r="G70" s="2">
        <v>-38.817</v>
      </c>
      <c r="H70" s="2">
        <v>-36.539000000000001</v>
      </c>
      <c r="I70" s="2">
        <v>-33.625</v>
      </c>
      <c r="J70" s="2">
        <v>-29.997</v>
      </c>
      <c r="K70" s="2">
        <v>50.642000000000003</v>
      </c>
      <c r="L70" s="2"/>
      <c r="N70" s="1">
        <v>650</v>
      </c>
      <c r="O70" s="2">
        <v>-46.305</v>
      </c>
      <c r="P70" s="2">
        <v>-46.094999999999999</v>
      </c>
      <c r="Q70" s="2">
        <v>-45.515999999999998</v>
      </c>
      <c r="R70" s="2">
        <v>-44.386000000000003</v>
      </c>
      <c r="S70" s="2">
        <v>-42.698</v>
      </c>
      <c r="T70" s="2">
        <v>-40.415999999999997</v>
      </c>
      <c r="U70" s="2">
        <v>-37.505000000000003</v>
      </c>
      <c r="V70" s="2">
        <v>-33.906999999999996</v>
      </c>
      <c r="W70" s="2">
        <v>50.642000000000003</v>
      </c>
    </row>
    <row r="71" spans="2:23" x14ac:dyDescent="0.2">
      <c r="B71" s="1">
        <v>675</v>
      </c>
      <c r="C71" s="2">
        <v>-44.607999999999997</v>
      </c>
      <c r="D71" s="2">
        <v>-44.395000000000003</v>
      </c>
      <c r="E71" s="2">
        <v>-43.817</v>
      </c>
      <c r="F71" s="2">
        <v>-42.691000000000003</v>
      </c>
      <c r="G71" s="2">
        <v>-41.008000000000003</v>
      </c>
      <c r="H71" s="2">
        <v>-38.732999999999997</v>
      </c>
      <c r="I71" s="2">
        <v>-35.823</v>
      </c>
      <c r="J71" s="2">
        <v>-32.207000000000001</v>
      </c>
      <c r="K71" s="2">
        <v>50.314</v>
      </c>
      <c r="L71" s="2"/>
      <c r="N71" s="1">
        <v>675</v>
      </c>
      <c r="O71" s="2">
        <v>-48.521999999999998</v>
      </c>
      <c r="P71" s="2">
        <v>-48.311999999999998</v>
      </c>
      <c r="Q71" s="2">
        <v>-47.732999999999997</v>
      </c>
      <c r="R71" s="2">
        <v>-46.603999999999999</v>
      </c>
      <c r="S71" s="2">
        <v>-44.917000000000002</v>
      </c>
      <c r="T71" s="2">
        <v>-42.636000000000003</v>
      </c>
      <c r="U71" s="2">
        <v>-39.728000000000002</v>
      </c>
      <c r="V71" s="2">
        <v>-36.137999999999998</v>
      </c>
      <c r="W71" s="2">
        <v>50.314</v>
      </c>
    </row>
    <row r="72" spans="2:23" x14ac:dyDescent="0.2">
      <c r="B72" s="1">
        <v>700</v>
      </c>
      <c r="C72" s="2">
        <v>-46.819000000000003</v>
      </c>
      <c r="D72" s="2">
        <v>-46.606999999999999</v>
      </c>
      <c r="E72" s="2">
        <v>-46.029000000000003</v>
      </c>
      <c r="F72" s="2">
        <v>-44.904000000000003</v>
      </c>
      <c r="G72" s="2">
        <v>-43.222999999999999</v>
      </c>
      <c r="H72" s="2">
        <v>-40.948999999999998</v>
      </c>
      <c r="I72" s="2">
        <v>-38.042999999999999</v>
      </c>
      <c r="J72" s="2">
        <v>-34.436999999999998</v>
      </c>
      <c r="K72" s="2">
        <v>49.997999999999998</v>
      </c>
      <c r="L72" s="2"/>
      <c r="N72" s="1">
        <v>700</v>
      </c>
      <c r="O72" s="2">
        <v>-50.755000000000003</v>
      </c>
      <c r="P72" s="2">
        <v>-50.545999999999999</v>
      </c>
      <c r="Q72" s="2">
        <v>-49.968000000000004</v>
      </c>
      <c r="R72" s="2">
        <v>-48.838999999999999</v>
      </c>
      <c r="S72" s="2">
        <v>-47.152999999999999</v>
      </c>
      <c r="T72" s="2">
        <v>-44.872999999999998</v>
      </c>
      <c r="U72" s="2">
        <v>-41.966999999999999</v>
      </c>
      <c r="V72" s="2">
        <v>-38.384</v>
      </c>
      <c r="W72" s="2">
        <v>49.997999999999998</v>
      </c>
    </row>
    <row r="73" spans="2:23" x14ac:dyDescent="0.2">
      <c r="B73" s="1">
        <v>725</v>
      </c>
      <c r="C73" s="2">
        <v>-49.052</v>
      </c>
      <c r="D73" s="2">
        <v>-48.84</v>
      </c>
      <c r="E73" s="2">
        <v>-48.262999999999998</v>
      </c>
      <c r="F73" s="2">
        <v>-47.139000000000003</v>
      </c>
      <c r="G73" s="2">
        <v>-45.459000000000003</v>
      </c>
      <c r="H73" s="2">
        <v>-43.186</v>
      </c>
      <c r="I73" s="2">
        <v>-40.283999999999999</v>
      </c>
      <c r="J73" s="2">
        <v>-36.686999999999998</v>
      </c>
      <c r="K73" s="2">
        <v>49.692999999999998</v>
      </c>
      <c r="L73" s="2"/>
      <c r="N73" s="1">
        <v>725</v>
      </c>
      <c r="O73" s="2">
        <v>-53.006999999999998</v>
      </c>
      <c r="P73" s="2">
        <v>-52.798000000000002</v>
      </c>
      <c r="Q73" s="2">
        <v>-52.22</v>
      </c>
      <c r="R73" s="2">
        <v>-51.091999999999999</v>
      </c>
      <c r="S73" s="2">
        <v>-49.405999999999999</v>
      </c>
      <c r="T73" s="2">
        <v>-47.128</v>
      </c>
      <c r="U73" s="2">
        <v>-44.222999999999999</v>
      </c>
      <c r="V73" s="2">
        <v>-40.646999999999998</v>
      </c>
      <c r="W73" s="2">
        <v>49.692999999999998</v>
      </c>
    </row>
    <row r="74" spans="2:23" x14ac:dyDescent="0.2">
      <c r="B74" s="1">
        <v>750</v>
      </c>
      <c r="C74" s="2">
        <v>-51.305</v>
      </c>
      <c r="D74" s="2">
        <v>-51.094000000000001</v>
      </c>
      <c r="E74" s="2">
        <v>-50.517000000000003</v>
      </c>
      <c r="F74" s="2">
        <v>-49.393999999999998</v>
      </c>
      <c r="G74" s="2">
        <v>-47.713999999999999</v>
      </c>
      <c r="H74" s="2">
        <v>-45.444000000000003</v>
      </c>
      <c r="I74" s="2">
        <v>-42.543999999999997</v>
      </c>
      <c r="J74" s="2">
        <v>-38.954999999999998</v>
      </c>
      <c r="K74" s="2">
        <v>49.399000000000001</v>
      </c>
      <c r="L74" s="2"/>
      <c r="N74" s="1">
        <v>750</v>
      </c>
      <c r="O74" s="2">
        <v>-55.274999999999999</v>
      </c>
      <c r="P74" s="2">
        <v>-55.066000000000003</v>
      </c>
      <c r="Q74" s="2">
        <v>-54.488999999999997</v>
      </c>
      <c r="R74" s="2">
        <v>-53.360999999999997</v>
      </c>
      <c r="S74" s="2">
        <v>-51.676000000000002</v>
      </c>
      <c r="T74" s="2">
        <v>-49.399000000000001</v>
      </c>
      <c r="U74" s="2">
        <v>-46.496000000000002</v>
      </c>
      <c r="V74" s="2">
        <v>-42.923999999999999</v>
      </c>
      <c r="W74" s="2">
        <v>49.399000000000001</v>
      </c>
    </row>
    <row r="75" spans="2:23" x14ac:dyDescent="0.2">
      <c r="B75" s="1">
        <v>775</v>
      </c>
      <c r="C75" s="2">
        <v>-53.572000000000003</v>
      </c>
      <c r="D75" s="2">
        <v>-53.362000000000002</v>
      </c>
      <c r="E75" s="2">
        <v>-52.786000000000001</v>
      </c>
      <c r="F75" s="2">
        <v>-51.662999999999997</v>
      </c>
      <c r="G75" s="2">
        <v>-49.984999999999999</v>
      </c>
      <c r="H75" s="2">
        <v>-47.715000000000003</v>
      </c>
      <c r="I75" s="2">
        <v>-44.817999999999998</v>
      </c>
      <c r="J75" s="2">
        <v>-41.235999999999997</v>
      </c>
      <c r="K75" s="2">
        <v>49.113999999999997</v>
      </c>
      <c r="L75" s="2"/>
      <c r="N75" s="1">
        <v>775</v>
      </c>
      <c r="O75" s="2">
        <v>-57.557000000000002</v>
      </c>
      <c r="P75" s="2">
        <v>-57.347999999999999</v>
      </c>
      <c r="Q75" s="2">
        <v>-56.771000000000001</v>
      </c>
      <c r="R75" s="2">
        <v>-55.643999999999998</v>
      </c>
      <c r="S75" s="2">
        <v>-53.959000000000003</v>
      </c>
      <c r="T75" s="2">
        <v>-51.682000000000002</v>
      </c>
      <c r="U75" s="2">
        <v>-48.780999999999999</v>
      </c>
      <c r="V75" s="2">
        <v>-45.213999999999999</v>
      </c>
      <c r="W75" s="2">
        <v>49.113999999999997</v>
      </c>
    </row>
    <row r="76" spans="2:23" x14ac:dyDescent="0.2">
      <c r="B76" s="1">
        <v>800</v>
      </c>
      <c r="C76" s="2">
        <v>-55.847999999999999</v>
      </c>
      <c r="D76" s="2">
        <v>-55.637999999999998</v>
      </c>
      <c r="E76" s="2">
        <v>-55.063000000000002</v>
      </c>
      <c r="F76" s="2">
        <v>-53.94</v>
      </c>
      <c r="G76" s="2">
        <v>-52.262</v>
      </c>
      <c r="H76" s="2">
        <v>-49.994</v>
      </c>
      <c r="I76" s="2">
        <v>-47.1</v>
      </c>
      <c r="J76" s="2">
        <v>-43.524000000000001</v>
      </c>
      <c r="K76" s="2">
        <v>48.838000000000001</v>
      </c>
      <c r="L76" s="2"/>
      <c r="N76" s="1">
        <v>800</v>
      </c>
      <c r="O76" s="2">
        <v>-59.844000000000001</v>
      </c>
      <c r="P76" s="2">
        <v>-59.636000000000003</v>
      </c>
      <c r="Q76" s="2">
        <v>-59.058999999999997</v>
      </c>
      <c r="R76" s="2">
        <v>-57.932000000000002</v>
      </c>
      <c r="S76" s="2">
        <v>-56.247999999999998</v>
      </c>
      <c r="T76" s="2">
        <v>-53.970999999999997</v>
      </c>
      <c r="U76" s="2">
        <v>-51.072000000000003</v>
      </c>
      <c r="V76" s="2">
        <v>-47.508000000000003</v>
      </c>
      <c r="W76" s="2">
        <v>48.838000000000001</v>
      </c>
    </row>
    <row r="77" spans="2:23" x14ac:dyDescent="0.2">
      <c r="B77" s="1">
        <v>825</v>
      </c>
      <c r="C77" s="2">
        <v>-58.122999999999998</v>
      </c>
      <c r="D77" s="2">
        <v>-57.912999999999997</v>
      </c>
      <c r="E77" s="2">
        <v>-57.338000000000001</v>
      </c>
      <c r="F77" s="2">
        <v>-56.216000000000001</v>
      </c>
      <c r="G77" s="2">
        <v>-54.539000000000001</v>
      </c>
      <c r="H77" s="2">
        <v>-52.271999999999998</v>
      </c>
      <c r="I77" s="2">
        <v>-49.38</v>
      </c>
      <c r="J77" s="2">
        <v>-45.81</v>
      </c>
      <c r="K77" s="2">
        <v>48.570999999999998</v>
      </c>
      <c r="L77" s="2"/>
      <c r="N77" s="1">
        <v>825</v>
      </c>
      <c r="O77" s="2">
        <v>-62.128</v>
      </c>
      <c r="P77" s="2">
        <v>-61.92</v>
      </c>
      <c r="Q77" s="2">
        <v>-61.343000000000004</v>
      </c>
      <c r="R77" s="2">
        <v>-60.216999999999999</v>
      </c>
      <c r="S77" s="2">
        <v>-58.531999999999996</v>
      </c>
      <c r="T77" s="2">
        <v>-56.256999999999998</v>
      </c>
      <c r="U77" s="2">
        <v>-53.357999999999997</v>
      </c>
      <c r="V77" s="2">
        <v>-49.798999999999999</v>
      </c>
      <c r="W77" s="2">
        <v>48.570999999999998</v>
      </c>
    </row>
    <row r="78" spans="2:23" x14ac:dyDescent="0.2">
      <c r="B78" s="1">
        <v>850</v>
      </c>
      <c r="C78" s="2">
        <v>-60.386000000000003</v>
      </c>
      <c r="D78" s="2">
        <v>-60.177</v>
      </c>
      <c r="E78" s="2">
        <v>-59.603000000000002</v>
      </c>
      <c r="F78" s="2">
        <v>-58.481000000000002</v>
      </c>
      <c r="G78" s="2">
        <v>-56.805</v>
      </c>
      <c r="H78" s="2">
        <v>-54.537999999999997</v>
      </c>
      <c r="I78" s="2">
        <v>-51.648000000000003</v>
      </c>
      <c r="J78" s="2">
        <v>-48.082999999999998</v>
      </c>
      <c r="K78" s="2">
        <v>48.311999999999998</v>
      </c>
      <c r="L78" s="2"/>
      <c r="N78" s="1">
        <v>850</v>
      </c>
      <c r="O78" s="2">
        <v>-64.396000000000001</v>
      </c>
      <c r="P78" s="2">
        <v>-64.188000000000002</v>
      </c>
      <c r="Q78" s="2">
        <v>-63.612000000000002</v>
      </c>
      <c r="R78" s="2">
        <v>-62.484999999999999</v>
      </c>
      <c r="S78" s="2">
        <v>-60.802</v>
      </c>
      <c r="T78" s="2">
        <v>-58.527000000000001</v>
      </c>
      <c r="U78" s="2">
        <v>-55.628999999999998</v>
      </c>
      <c r="V78" s="2">
        <v>-52.073</v>
      </c>
      <c r="W78" s="2">
        <v>48.311999999999998</v>
      </c>
    </row>
    <row r="79" spans="2:23" x14ac:dyDescent="0.2">
      <c r="B79" s="1">
        <v>875</v>
      </c>
      <c r="C79" s="2">
        <v>-62.627000000000002</v>
      </c>
      <c r="D79" s="2">
        <v>-62.417999999999999</v>
      </c>
      <c r="E79" s="2">
        <v>-61.844000000000001</v>
      </c>
      <c r="F79" s="2">
        <v>-60.722999999999999</v>
      </c>
      <c r="G79" s="2">
        <v>-59.046999999999997</v>
      </c>
      <c r="H79" s="2">
        <v>-56.780999999999999</v>
      </c>
      <c r="I79" s="2">
        <v>-53.893000000000001</v>
      </c>
      <c r="J79" s="2">
        <v>-50.332000000000001</v>
      </c>
      <c r="K79" s="2">
        <v>48.06</v>
      </c>
      <c r="L79" s="2"/>
      <c r="N79" s="1">
        <v>875</v>
      </c>
      <c r="O79" s="2">
        <v>-66.635000000000005</v>
      </c>
      <c r="P79" s="2">
        <v>-66.427000000000007</v>
      </c>
      <c r="Q79" s="2">
        <v>-65.850999999999999</v>
      </c>
      <c r="R79" s="2">
        <v>-64.724999999999994</v>
      </c>
      <c r="S79" s="2">
        <v>-63.040999999999997</v>
      </c>
      <c r="T79" s="2">
        <v>-60.765999999999998</v>
      </c>
      <c r="U79" s="2">
        <v>-57.87</v>
      </c>
      <c r="V79" s="2">
        <v>-54.316000000000003</v>
      </c>
      <c r="W79" s="2">
        <v>48.06</v>
      </c>
    </row>
    <row r="80" spans="2:23" x14ac:dyDescent="0.2">
      <c r="B80" s="1">
        <v>900</v>
      </c>
      <c r="C80" s="2">
        <v>-64.831999999999994</v>
      </c>
      <c r="D80" s="2">
        <v>-64.623000000000005</v>
      </c>
      <c r="E80" s="2">
        <v>-64.049000000000007</v>
      </c>
      <c r="F80" s="2">
        <v>-62.927999999999997</v>
      </c>
      <c r="G80" s="2">
        <v>-61.253</v>
      </c>
      <c r="H80" s="2">
        <v>-58.988</v>
      </c>
      <c r="I80" s="2">
        <v>-56.100999999999999</v>
      </c>
      <c r="J80" s="2">
        <v>-52.545000000000002</v>
      </c>
      <c r="K80" s="2">
        <v>47.814999999999998</v>
      </c>
      <c r="L80" s="2"/>
      <c r="N80" s="1">
        <v>900</v>
      </c>
      <c r="O80" s="2">
        <v>-68.828000000000003</v>
      </c>
      <c r="P80" s="2">
        <v>-68.62</v>
      </c>
      <c r="Q80" s="2">
        <v>-68.043999999999997</v>
      </c>
      <c r="R80" s="2">
        <v>-66.918000000000006</v>
      </c>
      <c r="S80" s="2">
        <v>-65.234999999999999</v>
      </c>
      <c r="T80" s="2">
        <v>-62.96</v>
      </c>
      <c r="U80" s="2">
        <v>-60.064999999999998</v>
      </c>
      <c r="V80" s="2">
        <v>-56.512999999999998</v>
      </c>
      <c r="W80" s="2">
        <v>47.814999999999998</v>
      </c>
    </row>
    <row r="81" spans="1:23" x14ac:dyDescent="0.2">
      <c r="B81" s="1">
        <v>925</v>
      </c>
      <c r="C81" s="2">
        <v>-66.986999999999995</v>
      </c>
      <c r="D81" s="2">
        <v>-66.778999999999996</v>
      </c>
      <c r="E81" s="2">
        <v>-66.204999999999998</v>
      </c>
      <c r="F81" s="2">
        <v>-65.084999999999994</v>
      </c>
      <c r="G81" s="2">
        <v>-63.41</v>
      </c>
      <c r="H81" s="2">
        <v>-61.146000000000001</v>
      </c>
      <c r="I81" s="2">
        <v>-58.26</v>
      </c>
      <c r="J81" s="2">
        <v>-54.707000000000001</v>
      </c>
      <c r="K81" s="2">
        <v>47.576999999999998</v>
      </c>
      <c r="L81" s="2"/>
      <c r="N81" s="1">
        <v>925</v>
      </c>
      <c r="O81" s="2">
        <v>-70.957999999999998</v>
      </c>
      <c r="P81" s="2">
        <v>-70.75</v>
      </c>
      <c r="Q81" s="2">
        <v>-70.174000000000007</v>
      </c>
      <c r="R81" s="2">
        <v>-69.048000000000002</v>
      </c>
      <c r="S81" s="2">
        <v>-67.364999999999995</v>
      </c>
      <c r="T81" s="2">
        <v>-65.090999999999994</v>
      </c>
      <c r="U81" s="2">
        <v>-62.197000000000003</v>
      </c>
      <c r="V81" s="2">
        <v>-58.646999999999998</v>
      </c>
      <c r="W81" s="2">
        <v>47.576999999999998</v>
      </c>
    </row>
    <row r="82" spans="1:23" x14ac:dyDescent="0.2">
      <c r="B82" s="1">
        <v>950</v>
      </c>
      <c r="C82" s="2">
        <v>-69.08</v>
      </c>
      <c r="D82" s="2">
        <v>-68.872</v>
      </c>
      <c r="E82" s="2">
        <v>-68.298000000000002</v>
      </c>
      <c r="F82" s="2">
        <v>-67.177999999999997</v>
      </c>
      <c r="G82" s="2">
        <v>-65.504000000000005</v>
      </c>
      <c r="H82" s="2">
        <v>-63.24</v>
      </c>
      <c r="I82" s="2">
        <v>-60.356000000000002</v>
      </c>
      <c r="J82" s="2">
        <v>-56.805999999999997</v>
      </c>
      <c r="K82" s="2">
        <v>47.345999999999997</v>
      </c>
      <c r="L82" s="2"/>
      <c r="N82" s="1">
        <v>950</v>
      </c>
      <c r="O82" s="2">
        <v>-73.007999999999996</v>
      </c>
      <c r="P82" s="2">
        <v>-72.801000000000002</v>
      </c>
      <c r="Q82" s="2">
        <v>-72.224999999999994</v>
      </c>
      <c r="R82" s="2">
        <v>-71.099000000000004</v>
      </c>
      <c r="S82" s="2">
        <v>-69.417000000000002</v>
      </c>
      <c r="T82" s="2">
        <v>-67.143000000000001</v>
      </c>
      <c r="U82" s="2">
        <v>-64.248999999999995</v>
      </c>
      <c r="V82" s="2">
        <v>-60.701000000000001</v>
      </c>
      <c r="W82" s="2">
        <v>47.345999999999997</v>
      </c>
    </row>
    <row r="83" spans="1:23" x14ac:dyDescent="0.2">
      <c r="B83" s="1">
        <v>975</v>
      </c>
      <c r="C83" s="2">
        <v>-71.096999999999994</v>
      </c>
      <c r="D83" s="2">
        <v>-70.888999999999996</v>
      </c>
      <c r="E83" s="2">
        <v>-70.316000000000003</v>
      </c>
      <c r="F83" s="2">
        <v>-69.195999999999998</v>
      </c>
      <c r="G83" s="2">
        <v>-67.522000000000006</v>
      </c>
      <c r="H83" s="2">
        <v>-65.259</v>
      </c>
      <c r="I83" s="2">
        <v>-62.375</v>
      </c>
      <c r="J83" s="2">
        <v>-58.829000000000001</v>
      </c>
      <c r="K83" s="2">
        <v>47.12</v>
      </c>
      <c r="L83" s="2"/>
      <c r="N83" s="1">
        <v>975</v>
      </c>
      <c r="O83" s="2">
        <v>-74.963999999999999</v>
      </c>
      <c r="P83" s="2">
        <v>-74.756</v>
      </c>
      <c r="Q83" s="2">
        <v>-74.180000000000007</v>
      </c>
      <c r="R83" s="2">
        <v>-73.055000000000007</v>
      </c>
      <c r="S83" s="2">
        <v>-71.372</v>
      </c>
      <c r="T83" s="2">
        <v>-69.099000000000004</v>
      </c>
      <c r="U83" s="2">
        <v>-66.204999999999998</v>
      </c>
      <c r="V83" s="2">
        <v>-62.66</v>
      </c>
      <c r="W83" s="2">
        <v>47.12</v>
      </c>
    </row>
    <row r="84" spans="1:23" x14ac:dyDescent="0.2">
      <c r="B84" s="1">
        <v>1000</v>
      </c>
      <c r="C84" s="2">
        <v>-73.025999999999996</v>
      </c>
      <c r="D84" s="2">
        <v>-72.817999999999998</v>
      </c>
      <c r="E84" s="2">
        <v>-72.245000000000005</v>
      </c>
      <c r="F84" s="2">
        <v>-71.125</v>
      </c>
      <c r="G84" s="2">
        <v>-69.451999999999998</v>
      </c>
      <c r="H84" s="2">
        <v>-67.188999999999993</v>
      </c>
      <c r="I84" s="2">
        <v>-64.307000000000002</v>
      </c>
      <c r="J84" s="2">
        <v>-60.762999999999998</v>
      </c>
      <c r="K84" s="2">
        <v>46.9</v>
      </c>
      <c r="L84" s="2"/>
      <c r="N84" s="1">
        <v>1000</v>
      </c>
      <c r="O84" s="2">
        <v>-76.808999999999997</v>
      </c>
      <c r="P84" s="2">
        <v>-76.602000000000004</v>
      </c>
      <c r="Q84" s="2">
        <v>-76.025999999999996</v>
      </c>
      <c r="R84" s="2">
        <v>-74.900999999999996</v>
      </c>
      <c r="S84" s="2">
        <v>-73.218000000000004</v>
      </c>
      <c r="T84" s="2">
        <v>-70.944999999999993</v>
      </c>
      <c r="U84" s="2">
        <v>-68.052000000000007</v>
      </c>
      <c r="V84" s="2">
        <v>-64.507999999999996</v>
      </c>
      <c r="W84" s="2">
        <v>46.9</v>
      </c>
    </row>
    <row r="85" spans="1:23" x14ac:dyDescent="0.2">
      <c r="C85" s="2"/>
      <c r="D85" s="2"/>
      <c r="E85" s="2"/>
      <c r="F85" s="2"/>
      <c r="G85" s="2"/>
      <c r="H85" s="2"/>
      <c r="I85" s="2"/>
      <c r="J85" s="2"/>
      <c r="K85" s="2"/>
      <c r="L85" s="2"/>
      <c r="O85" s="2"/>
      <c r="P85" s="2"/>
      <c r="Q85" s="2"/>
      <c r="R85" s="2"/>
      <c r="S85" s="2"/>
      <c r="T85" s="2"/>
      <c r="U85" s="2"/>
      <c r="V85" s="2"/>
      <c r="W85" s="2"/>
    </row>
    <row r="86" spans="1:23" x14ac:dyDescent="0.2">
      <c r="C86" s="2"/>
      <c r="D86" s="2"/>
      <c r="E86" s="2"/>
      <c r="F86" s="2"/>
      <c r="G86" s="2"/>
      <c r="H86" s="2"/>
      <c r="I86" s="2"/>
      <c r="J86" s="2"/>
      <c r="K86" s="2"/>
      <c r="L86" s="2"/>
      <c r="O86" s="2"/>
      <c r="P86" s="2"/>
      <c r="Q86" s="2"/>
      <c r="R86" s="2"/>
      <c r="S86" s="2"/>
      <c r="T86" s="2"/>
      <c r="U86" s="2"/>
      <c r="V86" s="2"/>
      <c r="W86" s="2"/>
    </row>
    <row r="87" spans="1:23" x14ac:dyDescent="0.2">
      <c r="A87" s="1" t="s">
        <v>0</v>
      </c>
      <c r="B87" s="1">
        <v>13</v>
      </c>
      <c r="M87" s="1" t="s">
        <v>0</v>
      </c>
      <c r="N87" s="1">
        <v>21</v>
      </c>
    </row>
    <row r="88" spans="1:23" x14ac:dyDescent="0.2">
      <c r="A88" s="1" t="s">
        <v>1</v>
      </c>
      <c r="B88" s="1" t="s">
        <v>10</v>
      </c>
      <c r="M88" s="1" t="s">
        <v>1</v>
      </c>
      <c r="N88" s="1" t="s">
        <v>2</v>
      </c>
    </row>
    <row r="89" spans="1:23" x14ac:dyDescent="0.2">
      <c r="A89" s="1" t="s">
        <v>3</v>
      </c>
      <c r="B89" s="1">
        <v>10</v>
      </c>
      <c r="M89" s="1" t="s">
        <v>3</v>
      </c>
      <c r="N89" s="1">
        <v>10</v>
      </c>
    </row>
    <row r="90" spans="1:23" x14ac:dyDescent="0.2">
      <c r="A90" s="1" t="s">
        <v>4</v>
      </c>
      <c r="B90" s="1" t="s">
        <v>9</v>
      </c>
      <c r="M90" s="1" t="s">
        <v>4</v>
      </c>
      <c r="N90" s="1" t="s">
        <v>9</v>
      </c>
    </row>
    <row r="91" spans="1:23" x14ac:dyDescent="0.2">
      <c r="C91" s="3" t="s">
        <v>5</v>
      </c>
      <c r="D91" s="3"/>
      <c r="E91" s="3"/>
      <c r="F91" s="3"/>
      <c r="G91" s="3"/>
      <c r="H91" s="3"/>
      <c r="I91" s="3"/>
      <c r="J91" s="3"/>
      <c r="K91" s="1" t="s">
        <v>6</v>
      </c>
      <c r="O91" s="3" t="s">
        <v>5</v>
      </c>
      <c r="P91" s="3"/>
      <c r="Q91" s="3"/>
      <c r="R91" s="3"/>
      <c r="S91" s="3"/>
      <c r="T91" s="3"/>
      <c r="U91" s="3"/>
      <c r="V91" s="3"/>
      <c r="W91" s="1" t="s">
        <v>6</v>
      </c>
    </row>
    <row r="92" spans="1:23" x14ac:dyDescent="0.2">
      <c r="A92" s="1" t="s">
        <v>7</v>
      </c>
      <c r="B92" s="1">
        <f>COUNT(B93:B172)</f>
        <v>78</v>
      </c>
      <c r="C92" s="1">
        <v>10</v>
      </c>
      <c r="D92" s="1">
        <v>20</v>
      </c>
      <c r="E92" s="1">
        <v>37.5</v>
      </c>
      <c r="F92" s="1">
        <v>75</v>
      </c>
      <c r="G92" s="1">
        <v>150</v>
      </c>
      <c r="H92" s="1">
        <v>300</v>
      </c>
      <c r="I92" s="1">
        <v>600</v>
      </c>
      <c r="J92" s="1">
        <v>1200</v>
      </c>
      <c r="K92" s="1">
        <v>0</v>
      </c>
      <c r="M92" s="1" t="s">
        <v>7</v>
      </c>
      <c r="N92" s="1">
        <f>COUNT(N93:N170)</f>
        <v>78</v>
      </c>
      <c r="O92" s="1">
        <v>10</v>
      </c>
      <c r="P92" s="1">
        <v>20</v>
      </c>
      <c r="Q92" s="1">
        <v>37.5</v>
      </c>
      <c r="R92" s="1">
        <v>75</v>
      </c>
      <c r="S92" s="1">
        <v>150</v>
      </c>
      <c r="T92" s="1">
        <v>300</v>
      </c>
      <c r="U92" s="1">
        <v>600</v>
      </c>
      <c r="V92" s="1">
        <v>1200</v>
      </c>
      <c r="W92" s="1">
        <v>0</v>
      </c>
    </row>
    <row r="93" spans="1:23" x14ac:dyDescent="0.2">
      <c r="A93" s="1" t="s">
        <v>8</v>
      </c>
      <c r="B93" s="1">
        <v>1</v>
      </c>
      <c r="C93" s="2">
        <v>107.039</v>
      </c>
      <c r="D93" s="2">
        <v>107.069</v>
      </c>
      <c r="E93" s="2">
        <v>107.07299999999999</v>
      </c>
      <c r="F93" s="2">
        <v>107.074</v>
      </c>
      <c r="G93" s="2">
        <v>107.074</v>
      </c>
      <c r="H93" s="2">
        <v>107.074</v>
      </c>
      <c r="I93" s="2">
        <v>107.074</v>
      </c>
      <c r="J93" s="2">
        <v>107.074</v>
      </c>
      <c r="K93" s="2">
        <v>107.07599999999999</v>
      </c>
      <c r="L93" s="2"/>
      <c r="M93" s="1" t="s">
        <v>8</v>
      </c>
      <c r="N93" s="1">
        <v>1</v>
      </c>
      <c r="O93" s="2">
        <v>107.06699999999999</v>
      </c>
      <c r="P93" s="2">
        <v>107.07299999999999</v>
      </c>
      <c r="Q93" s="2">
        <v>107.074</v>
      </c>
      <c r="R93" s="2">
        <v>107.074</v>
      </c>
      <c r="S93" s="2">
        <v>107.074</v>
      </c>
      <c r="T93" s="2">
        <v>107.074</v>
      </c>
      <c r="U93" s="2">
        <v>107.074</v>
      </c>
      <c r="V93" s="2">
        <v>107.074</v>
      </c>
      <c r="W93" s="2">
        <v>107.07599999999999</v>
      </c>
    </row>
    <row r="94" spans="1:23" x14ac:dyDescent="0.2">
      <c r="B94" s="1">
        <v>2</v>
      </c>
      <c r="C94" s="2">
        <v>100.22199999999999</v>
      </c>
      <c r="D94" s="2">
        <v>101.06100000000001</v>
      </c>
      <c r="E94" s="2">
        <v>101.149</v>
      </c>
      <c r="F94" s="2">
        <v>101.161</v>
      </c>
      <c r="G94" s="2">
        <v>101.161</v>
      </c>
      <c r="H94" s="2">
        <v>101.161</v>
      </c>
      <c r="I94" s="2">
        <v>101.161</v>
      </c>
      <c r="J94" s="2">
        <v>101.161</v>
      </c>
      <c r="K94" s="2">
        <v>101.21299999999999</v>
      </c>
      <c r="L94" s="2"/>
      <c r="N94" s="1">
        <v>2</v>
      </c>
      <c r="O94" s="2">
        <v>101.13500000000001</v>
      </c>
      <c r="P94" s="2">
        <v>101.155</v>
      </c>
      <c r="Q94" s="2">
        <v>101.16</v>
      </c>
      <c r="R94" s="2">
        <v>101.161</v>
      </c>
      <c r="S94" s="2">
        <v>101.161</v>
      </c>
      <c r="T94" s="2">
        <v>101.161</v>
      </c>
      <c r="U94" s="2">
        <v>101.161</v>
      </c>
      <c r="V94" s="2">
        <v>101.161</v>
      </c>
      <c r="W94" s="2">
        <v>101.21299999999999</v>
      </c>
    </row>
    <row r="95" spans="1:23" x14ac:dyDescent="0.2">
      <c r="B95" s="1">
        <v>3</v>
      </c>
      <c r="C95" s="2">
        <v>94.448999999999998</v>
      </c>
      <c r="D95" s="2">
        <v>97.257000000000005</v>
      </c>
      <c r="E95" s="2">
        <v>97.742000000000004</v>
      </c>
      <c r="F95" s="2">
        <v>97.802000000000007</v>
      </c>
      <c r="G95" s="2">
        <v>97.802999999999997</v>
      </c>
      <c r="H95" s="2">
        <v>97.802999999999997</v>
      </c>
      <c r="I95" s="2">
        <v>97.802999999999997</v>
      </c>
      <c r="J95" s="2">
        <v>97.802999999999997</v>
      </c>
      <c r="K95" s="2">
        <v>97.831999999999994</v>
      </c>
      <c r="L95" s="2"/>
      <c r="N95" s="1">
        <v>3</v>
      </c>
      <c r="O95" s="2">
        <v>97.742999999999995</v>
      </c>
      <c r="P95" s="2">
        <v>97.787000000000006</v>
      </c>
      <c r="Q95" s="2">
        <v>97.799000000000007</v>
      </c>
      <c r="R95" s="2">
        <v>97.802000000000007</v>
      </c>
      <c r="S95" s="2">
        <v>97.802999999999997</v>
      </c>
      <c r="T95" s="2">
        <v>97.802999999999997</v>
      </c>
      <c r="U95" s="2">
        <v>97.802999999999997</v>
      </c>
      <c r="V95" s="2">
        <v>97.802999999999997</v>
      </c>
      <c r="W95" s="2">
        <v>97.831999999999994</v>
      </c>
    </row>
    <row r="96" spans="1:23" x14ac:dyDescent="0.2">
      <c r="B96" s="1">
        <v>4</v>
      </c>
      <c r="C96" s="2">
        <v>89.703999999999994</v>
      </c>
      <c r="D96" s="2">
        <v>93.885999999999996</v>
      </c>
      <c r="E96" s="2">
        <v>95.257999999999996</v>
      </c>
      <c r="F96" s="2">
        <v>95.444999999999993</v>
      </c>
      <c r="G96" s="2">
        <v>95.447999999999993</v>
      </c>
      <c r="H96" s="2">
        <v>95.447999999999993</v>
      </c>
      <c r="I96" s="2">
        <v>95.447999999999993</v>
      </c>
      <c r="J96" s="2">
        <v>95.447999999999993</v>
      </c>
      <c r="K96" s="2">
        <v>95.46</v>
      </c>
      <c r="L96" s="2"/>
      <c r="N96" s="1">
        <v>4</v>
      </c>
      <c r="O96" s="2">
        <v>95.340999999999994</v>
      </c>
      <c r="P96" s="2">
        <v>95.417000000000002</v>
      </c>
      <c r="Q96" s="2">
        <v>95.441000000000003</v>
      </c>
      <c r="R96" s="2">
        <v>95.447000000000003</v>
      </c>
      <c r="S96" s="2">
        <v>95.447999999999993</v>
      </c>
      <c r="T96" s="2">
        <v>95.447999999999993</v>
      </c>
      <c r="U96" s="2">
        <v>95.447999999999993</v>
      </c>
      <c r="V96" s="2">
        <v>95.447999999999993</v>
      </c>
      <c r="W96" s="2">
        <v>95.46</v>
      </c>
    </row>
    <row r="97" spans="2:23" x14ac:dyDescent="0.2">
      <c r="B97" s="1">
        <v>5</v>
      </c>
      <c r="C97" s="2">
        <v>85.900999999999996</v>
      </c>
      <c r="D97" s="2">
        <v>90.641999999999996</v>
      </c>
      <c r="E97" s="2">
        <v>93.183999999999997</v>
      </c>
      <c r="F97" s="2">
        <v>93.623000000000005</v>
      </c>
      <c r="G97" s="2">
        <v>93.632000000000005</v>
      </c>
      <c r="H97" s="2">
        <v>93.632000000000005</v>
      </c>
      <c r="I97" s="2">
        <v>93.632000000000005</v>
      </c>
      <c r="J97" s="2">
        <v>93.632000000000005</v>
      </c>
      <c r="K97" s="2">
        <v>93.634</v>
      </c>
      <c r="L97" s="2"/>
      <c r="N97" s="1">
        <v>5</v>
      </c>
      <c r="O97" s="2">
        <v>93.465000000000003</v>
      </c>
      <c r="P97" s="2">
        <v>93.58</v>
      </c>
      <c r="Q97" s="2">
        <v>93.619</v>
      </c>
      <c r="R97" s="2">
        <v>93.63</v>
      </c>
      <c r="S97" s="2">
        <v>93.632000000000005</v>
      </c>
      <c r="T97" s="2">
        <v>93.632000000000005</v>
      </c>
      <c r="U97" s="2">
        <v>93.632000000000005</v>
      </c>
      <c r="V97" s="2">
        <v>93.632000000000005</v>
      </c>
      <c r="W97" s="2">
        <v>93.634</v>
      </c>
    </row>
    <row r="98" spans="2:23" x14ac:dyDescent="0.2">
      <c r="B98" s="1">
        <v>6</v>
      </c>
      <c r="C98" s="2">
        <v>82.754000000000005</v>
      </c>
      <c r="D98" s="2">
        <v>87.632000000000005</v>
      </c>
      <c r="E98" s="2">
        <v>91.281000000000006</v>
      </c>
      <c r="F98" s="2">
        <v>92.128</v>
      </c>
      <c r="G98" s="2">
        <v>92.150999999999996</v>
      </c>
      <c r="H98" s="2">
        <v>92.150999999999996</v>
      </c>
      <c r="I98" s="2">
        <v>92.150999999999996</v>
      </c>
      <c r="J98" s="2">
        <v>92.150999999999996</v>
      </c>
      <c r="K98" s="2">
        <v>92.150999999999996</v>
      </c>
      <c r="L98" s="2"/>
      <c r="N98" s="1">
        <v>6</v>
      </c>
      <c r="O98" s="2">
        <v>91.91</v>
      </c>
      <c r="P98" s="2">
        <v>92.070999999999998</v>
      </c>
      <c r="Q98" s="2">
        <v>92.13</v>
      </c>
      <c r="R98" s="2">
        <v>92.147000000000006</v>
      </c>
      <c r="S98" s="2">
        <v>92.150999999999996</v>
      </c>
      <c r="T98" s="2">
        <v>92.150999999999996</v>
      </c>
      <c r="U98" s="2">
        <v>92.150999999999996</v>
      </c>
      <c r="V98" s="2">
        <v>92.150999999999996</v>
      </c>
      <c r="W98" s="2">
        <v>92.150999999999996</v>
      </c>
    </row>
    <row r="99" spans="2:23" x14ac:dyDescent="0.2">
      <c r="B99" s="1">
        <v>7</v>
      </c>
      <c r="C99" s="2">
        <v>80.067999999999998</v>
      </c>
      <c r="D99" s="2">
        <v>84.918000000000006</v>
      </c>
      <c r="E99" s="2">
        <v>89.438999999999993</v>
      </c>
      <c r="F99" s="2">
        <v>90.846999999999994</v>
      </c>
      <c r="G99" s="2">
        <v>90.9</v>
      </c>
      <c r="H99" s="2">
        <v>90.9</v>
      </c>
      <c r="I99" s="2">
        <v>90.9</v>
      </c>
      <c r="J99" s="2">
        <v>90.9</v>
      </c>
      <c r="K99" s="2">
        <v>90.903000000000006</v>
      </c>
      <c r="L99" s="2"/>
      <c r="N99" s="1">
        <v>7</v>
      </c>
      <c r="O99" s="2">
        <v>90.570999999999998</v>
      </c>
      <c r="P99" s="2">
        <v>90.786000000000001</v>
      </c>
      <c r="Q99" s="2">
        <v>90.869</v>
      </c>
      <c r="R99" s="2">
        <v>90.894000000000005</v>
      </c>
      <c r="S99" s="2">
        <v>90.9</v>
      </c>
      <c r="T99" s="2">
        <v>90.9</v>
      </c>
      <c r="U99" s="2">
        <v>90.9</v>
      </c>
      <c r="V99" s="2">
        <v>90.9</v>
      </c>
      <c r="W99" s="2">
        <v>90.903000000000006</v>
      </c>
    </row>
    <row r="100" spans="2:23" x14ac:dyDescent="0.2">
      <c r="B100" s="1">
        <v>8</v>
      </c>
      <c r="C100" s="2">
        <v>77.718999999999994</v>
      </c>
      <c r="D100" s="2">
        <v>82.483999999999995</v>
      </c>
      <c r="E100" s="2">
        <v>87.626999999999995</v>
      </c>
      <c r="F100" s="2">
        <v>89.706999999999994</v>
      </c>
      <c r="G100" s="2">
        <v>89.813999999999993</v>
      </c>
      <c r="H100" s="2">
        <v>89.816000000000003</v>
      </c>
      <c r="I100" s="2">
        <v>89.816000000000003</v>
      </c>
      <c r="J100" s="2">
        <v>89.816000000000003</v>
      </c>
      <c r="K100" s="2">
        <v>89.822999999999993</v>
      </c>
      <c r="L100" s="2"/>
      <c r="N100" s="1">
        <v>8</v>
      </c>
      <c r="O100" s="2">
        <v>89.387</v>
      </c>
      <c r="P100" s="2">
        <v>89.661000000000001</v>
      </c>
      <c r="Q100" s="2">
        <v>89.771000000000001</v>
      </c>
      <c r="R100" s="2">
        <v>89.805999999999997</v>
      </c>
      <c r="S100" s="2">
        <v>89.814999999999998</v>
      </c>
      <c r="T100" s="2">
        <v>89.816000000000003</v>
      </c>
      <c r="U100" s="2">
        <v>89.816000000000003</v>
      </c>
      <c r="V100" s="2">
        <v>89.816000000000003</v>
      </c>
      <c r="W100" s="2">
        <v>89.822999999999993</v>
      </c>
    </row>
    <row r="101" spans="2:23" x14ac:dyDescent="0.2">
      <c r="B101" s="1">
        <v>9</v>
      </c>
      <c r="C101" s="2">
        <v>75.625</v>
      </c>
      <c r="D101" s="2">
        <v>80.290999999999997</v>
      </c>
      <c r="E101" s="2">
        <v>85.85</v>
      </c>
      <c r="F101" s="2">
        <v>88.656999999999996</v>
      </c>
      <c r="G101" s="2">
        <v>88.855000000000004</v>
      </c>
      <c r="H101" s="2">
        <v>88.858999999999995</v>
      </c>
      <c r="I101" s="2">
        <v>88.858999999999995</v>
      </c>
      <c r="J101" s="2">
        <v>88.858999999999995</v>
      </c>
      <c r="K101" s="2">
        <v>88.872</v>
      </c>
      <c r="L101" s="2"/>
      <c r="N101" s="1">
        <v>9</v>
      </c>
      <c r="O101" s="2">
        <v>88.316000000000003</v>
      </c>
      <c r="P101" s="2">
        <v>88.655000000000001</v>
      </c>
      <c r="Q101" s="2">
        <v>88.796999999999997</v>
      </c>
      <c r="R101" s="2">
        <v>88.844999999999999</v>
      </c>
      <c r="S101" s="2">
        <v>88.856999999999999</v>
      </c>
      <c r="T101" s="2">
        <v>88.858999999999995</v>
      </c>
      <c r="U101" s="2">
        <v>88.858999999999995</v>
      </c>
      <c r="V101" s="2">
        <v>88.858999999999995</v>
      </c>
      <c r="W101" s="2">
        <v>88.872</v>
      </c>
    </row>
    <row r="102" spans="2:23" x14ac:dyDescent="0.2">
      <c r="B102" s="1">
        <v>10</v>
      </c>
      <c r="C102" s="2">
        <v>73.731999999999999</v>
      </c>
      <c r="D102" s="2">
        <v>78.3</v>
      </c>
      <c r="E102" s="2">
        <v>84.128</v>
      </c>
      <c r="F102" s="2">
        <v>87.653999999999996</v>
      </c>
      <c r="G102" s="2">
        <v>87.992999999999995</v>
      </c>
      <c r="H102" s="2">
        <v>88.001000000000005</v>
      </c>
      <c r="I102" s="2">
        <v>88.001000000000005</v>
      </c>
      <c r="J102" s="2">
        <v>88.001000000000005</v>
      </c>
      <c r="K102" s="2">
        <v>88.021000000000001</v>
      </c>
      <c r="L102" s="2"/>
      <c r="N102" s="1">
        <v>10</v>
      </c>
      <c r="O102" s="2">
        <v>87.334000000000003</v>
      </c>
      <c r="P102" s="2">
        <v>87.741</v>
      </c>
      <c r="Q102" s="2">
        <v>87.918999999999997</v>
      </c>
      <c r="R102" s="2">
        <v>87.980999999999995</v>
      </c>
      <c r="S102" s="2">
        <v>87.998000000000005</v>
      </c>
      <c r="T102" s="2">
        <v>88.001000000000005</v>
      </c>
      <c r="U102" s="2">
        <v>88.001000000000005</v>
      </c>
      <c r="V102" s="2">
        <v>88.001000000000005</v>
      </c>
      <c r="W102" s="2">
        <v>88.021000000000001</v>
      </c>
    </row>
    <row r="103" spans="2:23" x14ac:dyDescent="0.2">
      <c r="B103" s="1">
        <v>11</v>
      </c>
      <c r="C103" s="2">
        <v>72</v>
      </c>
      <c r="D103" s="2">
        <v>76.475999999999999</v>
      </c>
      <c r="E103" s="2">
        <v>82.474999999999994</v>
      </c>
      <c r="F103" s="2">
        <v>86.665000000000006</v>
      </c>
      <c r="G103" s="2">
        <v>87.209000000000003</v>
      </c>
      <c r="H103" s="2">
        <v>87.222999999999999</v>
      </c>
      <c r="I103" s="2">
        <v>87.224000000000004</v>
      </c>
      <c r="J103" s="2">
        <v>87.224000000000004</v>
      </c>
      <c r="K103" s="2">
        <v>87.251000000000005</v>
      </c>
      <c r="L103" s="2"/>
      <c r="N103" s="1">
        <v>11</v>
      </c>
      <c r="O103" s="2">
        <v>86.418999999999997</v>
      </c>
      <c r="P103" s="2">
        <v>86.9</v>
      </c>
      <c r="Q103" s="2">
        <v>87.117000000000004</v>
      </c>
      <c r="R103" s="2">
        <v>87.197000000000003</v>
      </c>
      <c r="S103" s="2">
        <v>87.218999999999994</v>
      </c>
      <c r="T103" s="2">
        <v>87.222999999999999</v>
      </c>
      <c r="U103" s="2">
        <v>87.224000000000004</v>
      </c>
      <c r="V103" s="2">
        <v>87.224000000000004</v>
      </c>
      <c r="W103" s="2">
        <v>87.251000000000005</v>
      </c>
    </row>
    <row r="104" spans="2:23" x14ac:dyDescent="0.2">
      <c r="B104" s="1">
        <v>12</v>
      </c>
      <c r="C104" s="2">
        <v>70.400000000000006</v>
      </c>
      <c r="D104" s="2">
        <v>74.793000000000006</v>
      </c>
      <c r="E104" s="2">
        <v>80.897999999999996</v>
      </c>
      <c r="F104" s="2">
        <v>85.662000000000006</v>
      </c>
      <c r="G104" s="2">
        <v>86.486999999999995</v>
      </c>
      <c r="H104" s="2">
        <v>86.512</v>
      </c>
      <c r="I104" s="2">
        <v>86.512</v>
      </c>
      <c r="J104" s="2">
        <v>86.512</v>
      </c>
      <c r="K104" s="2">
        <v>86.546999999999997</v>
      </c>
      <c r="L104" s="2"/>
      <c r="N104" s="1">
        <v>12</v>
      </c>
      <c r="O104" s="2">
        <v>85.56</v>
      </c>
      <c r="P104" s="2">
        <v>86.117000000000004</v>
      </c>
      <c r="Q104" s="2">
        <v>86.378</v>
      </c>
      <c r="R104" s="2">
        <v>86.477999999999994</v>
      </c>
      <c r="S104" s="2">
        <v>86.506</v>
      </c>
      <c r="T104" s="2">
        <v>86.512</v>
      </c>
      <c r="U104" s="2">
        <v>86.512</v>
      </c>
      <c r="V104" s="2">
        <v>86.512</v>
      </c>
      <c r="W104" s="2">
        <v>86.546999999999997</v>
      </c>
    </row>
    <row r="105" spans="2:23" x14ac:dyDescent="0.2">
      <c r="B105" s="1">
        <v>13</v>
      </c>
      <c r="C105" s="2">
        <v>68.91</v>
      </c>
      <c r="D105" s="2">
        <v>73.228999999999999</v>
      </c>
      <c r="E105" s="2">
        <v>79.400000000000006</v>
      </c>
      <c r="F105" s="2">
        <v>84.626999999999995</v>
      </c>
      <c r="G105" s="2">
        <v>85.814999999999998</v>
      </c>
      <c r="H105" s="2">
        <v>85.855999999999995</v>
      </c>
      <c r="I105" s="2">
        <v>85.856999999999999</v>
      </c>
      <c r="J105" s="2">
        <v>85.856999999999999</v>
      </c>
      <c r="K105" s="2">
        <v>85.897999999999996</v>
      </c>
      <c r="L105" s="2"/>
      <c r="N105" s="1">
        <v>13</v>
      </c>
      <c r="O105" s="2">
        <v>84.745999999999995</v>
      </c>
      <c r="P105" s="2">
        <v>85.382999999999996</v>
      </c>
      <c r="Q105" s="2">
        <v>85.691000000000003</v>
      </c>
      <c r="R105" s="2">
        <v>85.811999999999998</v>
      </c>
      <c r="S105" s="2">
        <v>85.849000000000004</v>
      </c>
      <c r="T105" s="2">
        <v>85.855999999999995</v>
      </c>
      <c r="U105" s="2">
        <v>85.856999999999999</v>
      </c>
      <c r="V105" s="2">
        <v>85.856999999999999</v>
      </c>
      <c r="W105" s="2">
        <v>85.897999999999996</v>
      </c>
    </row>
    <row r="106" spans="2:23" x14ac:dyDescent="0.2">
      <c r="B106" s="1">
        <v>14</v>
      </c>
      <c r="C106" s="2">
        <v>67.515000000000001</v>
      </c>
      <c r="D106" s="2">
        <v>71.768000000000001</v>
      </c>
      <c r="E106" s="2">
        <v>77.975999999999999</v>
      </c>
      <c r="F106" s="2">
        <v>83.551000000000002</v>
      </c>
      <c r="G106" s="2">
        <v>85.182000000000002</v>
      </c>
      <c r="H106" s="2">
        <v>85.247</v>
      </c>
      <c r="I106" s="2">
        <v>85.248000000000005</v>
      </c>
      <c r="J106" s="2">
        <v>85.248000000000005</v>
      </c>
      <c r="K106" s="2">
        <v>85.295000000000002</v>
      </c>
      <c r="L106" s="2"/>
      <c r="N106" s="1">
        <v>14</v>
      </c>
      <c r="O106" s="2">
        <v>83.968999999999994</v>
      </c>
      <c r="P106" s="2">
        <v>84.688000000000002</v>
      </c>
      <c r="Q106" s="2">
        <v>85.046000000000006</v>
      </c>
      <c r="R106" s="2">
        <v>85.191999999999993</v>
      </c>
      <c r="S106" s="2">
        <v>85.238</v>
      </c>
      <c r="T106" s="2">
        <v>85.247</v>
      </c>
      <c r="U106" s="2">
        <v>85.248000000000005</v>
      </c>
      <c r="V106" s="2">
        <v>85.248000000000005</v>
      </c>
      <c r="W106" s="2">
        <v>85.295000000000002</v>
      </c>
    </row>
    <row r="107" spans="2:23" x14ac:dyDescent="0.2">
      <c r="B107" s="1">
        <v>15</v>
      </c>
      <c r="C107" s="2">
        <v>66.2</v>
      </c>
      <c r="D107" s="2">
        <v>70.396000000000001</v>
      </c>
      <c r="E107" s="2">
        <v>76.622</v>
      </c>
      <c r="F107" s="2">
        <v>82.435000000000002</v>
      </c>
      <c r="G107" s="2">
        <v>84.578999999999994</v>
      </c>
      <c r="H107" s="2">
        <v>84.677999999999997</v>
      </c>
      <c r="I107" s="2">
        <v>84.68</v>
      </c>
      <c r="J107" s="2">
        <v>84.68</v>
      </c>
      <c r="K107" s="2">
        <v>84.733000000000004</v>
      </c>
      <c r="L107" s="2"/>
      <c r="N107" s="1">
        <v>15</v>
      </c>
      <c r="O107" s="2">
        <v>83.224000000000004</v>
      </c>
      <c r="P107" s="2">
        <v>84.027000000000001</v>
      </c>
      <c r="Q107" s="2">
        <v>84.438000000000002</v>
      </c>
      <c r="R107" s="2">
        <v>84.611000000000004</v>
      </c>
      <c r="S107" s="2">
        <v>84.667000000000002</v>
      </c>
      <c r="T107" s="2">
        <v>84.679000000000002</v>
      </c>
      <c r="U107" s="2">
        <v>84.68</v>
      </c>
      <c r="V107" s="2">
        <v>84.68</v>
      </c>
      <c r="W107" s="2">
        <v>84.733000000000004</v>
      </c>
    </row>
    <row r="108" spans="2:23" x14ac:dyDescent="0.2">
      <c r="B108" s="1">
        <v>16</v>
      </c>
      <c r="C108" s="2">
        <v>64.956999999999994</v>
      </c>
      <c r="D108" s="2">
        <v>69.102000000000004</v>
      </c>
      <c r="E108" s="2">
        <v>75.331000000000003</v>
      </c>
      <c r="F108" s="2">
        <v>81.284999999999997</v>
      </c>
      <c r="G108" s="2">
        <v>83.995999999999995</v>
      </c>
      <c r="H108" s="2">
        <v>84.144000000000005</v>
      </c>
      <c r="I108" s="2">
        <v>84.147999999999996</v>
      </c>
      <c r="J108" s="2">
        <v>84.147999999999996</v>
      </c>
      <c r="K108" s="2">
        <v>84.204999999999998</v>
      </c>
      <c r="L108" s="2"/>
      <c r="N108" s="1">
        <v>16</v>
      </c>
      <c r="O108" s="2">
        <v>82.504000000000005</v>
      </c>
      <c r="P108" s="2">
        <v>83.393000000000001</v>
      </c>
      <c r="Q108" s="2">
        <v>83.86</v>
      </c>
      <c r="R108" s="2">
        <v>84.063000000000002</v>
      </c>
      <c r="S108" s="2">
        <v>84.131</v>
      </c>
      <c r="T108" s="2">
        <v>84.146000000000001</v>
      </c>
      <c r="U108" s="2">
        <v>84.147999999999996</v>
      </c>
      <c r="V108" s="2">
        <v>84.147999999999996</v>
      </c>
      <c r="W108" s="2">
        <v>84.204999999999998</v>
      </c>
    </row>
    <row r="109" spans="2:23" x14ac:dyDescent="0.2">
      <c r="B109" s="1">
        <v>17</v>
      </c>
      <c r="C109" s="2">
        <v>63.776000000000003</v>
      </c>
      <c r="D109" s="2">
        <v>67.876000000000005</v>
      </c>
      <c r="E109" s="2">
        <v>74.097999999999999</v>
      </c>
      <c r="F109" s="2">
        <v>80.114000000000004</v>
      </c>
      <c r="G109" s="2">
        <v>83.426000000000002</v>
      </c>
      <c r="H109" s="2">
        <v>83.641000000000005</v>
      </c>
      <c r="I109" s="2">
        <v>83.646000000000001</v>
      </c>
      <c r="J109" s="2">
        <v>83.646000000000001</v>
      </c>
      <c r="K109" s="2">
        <v>83.707999999999998</v>
      </c>
      <c r="L109" s="2"/>
      <c r="N109" s="1">
        <v>17</v>
      </c>
      <c r="O109" s="2">
        <v>81.808000000000007</v>
      </c>
      <c r="P109" s="2">
        <v>82.783000000000001</v>
      </c>
      <c r="Q109" s="2">
        <v>83.308999999999997</v>
      </c>
      <c r="R109" s="2">
        <v>83.543999999999997</v>
      </c>
      <c r="S109" s="2">
        <v>83.625</v>
      </c>
      <c r="T109" s="2">
        <v>83.644000000000005</v>
      </c>
      <c r="U109" s="2">
        <v>83.646000000000001</v>
      </c>
      <c r="V109" s="2">
        <v>83.646000000000001</v>
      </c>
      <c r="W109" s="2">
        <v>83.707999999999998</v>
      </c>
    </row>
    <row r="110" spans="2:23" x14ac:dyDescent="0.2">
      <c r="B110" s="1">
        <v>18</v>
      </c>
      <c r="C110" s="2">
        <v>62.65</v>
      </c>
      <c r="D110" s="2">
        <v>66.712000000000003</v>
      </c>
      <c r="E110" s="2">
        <v>72.915999999999997</v>
      </c>
      <c r="F110" s="2">
        <v>78.933000000000007</v>
      </c>
      <c r="G110" s="2">
        <v>82.86</v>
      </c>
      <c r="H110" s="2">
        <v>83.165000000000006</v>
      </c>
      <c r="I110" s="2">
        <v>83.171999999999997</v>
      </c>
      <c r="J110" s="2">
        <v>83.171999999999997</v>
      </c>
      <c r="K110" s="2">
        <v>83.238</v>
      </c>
      <c r="L110" s="2"/>
      <c r="N110" s="1">
        <v>18</v>
      </c>
      <c r="O110" s="2">
        <v>81.132000000000005</v>
      </c>
      <c r="P110" s="2">
        <v>82.192999999999998</v>
      </c>
      <c r="Q110" s="2">
        <v>82.781000000000006</v>
      </c>
      <c r="R110" s="2">
        <v>83.05</v>
      </c>
      <c r="S110" s="2">
        <v>83.146000000000001</v>
      </c>
      <c r="T110" s="2">
        <v>83.168999999999997</v>
      </c>
      <c r="U110" s="2">
        <v>83.171999999999997</v>
      </c>
      <c r="V110" s="2">
        <v>83.171999999999997</v>
      </c>
      <c r="W110" s="2">
        <v>83.238</v>
      </c>
    </row>
    <row r="111" spans="2:23" x14ac:dyDescent="0.2">
      <c r="B111" s="1">
        <v>19</v>
      </c>
      <c r="C111" s="2">
        <v>61.575000000000003</v>
      </c>
      <c r="D111" s="2">
        <v>65.602999999999994</v>
      </c>
      <c r="E111" s="2">
        <v>71.781000000000006</v>
      </c>
      <c r="F111" s="2">
        <v>77.756</v>
      </c>
      <c r="G111" s="2">
        <v>82.29</v>
      </c>
      <c r="H111" s="2">
        <v>82.712000000000003</v>
      </c>
      <c r="I111" s="2">
        <v>82.722999999999999</v>
      </c>
      <c r="J111" s="2">
        <v>82.722999999999999</v>
      </c>
      <c r="K111" s="2">
        <v>82.792000000000002</v>
      </c>
      <c r="L111" s="2"/>
      <c r="N111" s="1">
        <v>19</v>
      </c>
      <c r="O111" s="2">
        <v>80.472999999999999</v>
      </c>
      <c r="P111" s="2">
        <v>81.622</v>
      </c>
      <c r="Q111" s="2">
        <v>82.272000000000006</v>
      </c>
      <c r="R111" s="2">
        <v>82.578000000000003</v>
      </c>
      <c r="S111" s="2">
        <v>82.691000000000003</v>
      </c>
      <c r="T111" s="2">
        <v>82.718999999999994</v>
      </c>
      <c r="U111" s="2">
        <v>82.722999999999999</v>
      </c>
      <c r="V111" s="2">
        <v>82.722999999999999</v>
      </c>
      <c r="W111" s="2">
        <v>82.792000000000002</v>
      </c>
    </row>
    <row r="112" spans="2:23" x14ac:dyDescent="0.2">
      <c r="B112" s="1">
        <v>20</v>
      </c>
      <c r="C112" s="2">
        <v>60.545000000000002</v>
      </c>
      <c r="D112" s="2">
        <v>64.543000000000006</v>
      </c>
      <c r="E112" s="2">
        <v>70.686999999999998</v>
      </c>
      <c r="F112" s="2">
        <v>76.591999999999999</v>
      </c>
      <c r="G112" s="2">
        <v>81.707999999999998</v>
      </c>
      <c r="H112" s="2">
        <v>82.28</v>
      </c>
      <c r="I112" s="2">
        <v>82.295000000000002</v>
      </c>
      <c r="J112" s="2">
        <v>82.295000000000002</v>
      </c>
      <c r="K112" s="2">
        <v>82.367000000000004</v>
      </c>
      <c r="L112" s="2"/>
      <c r="N112" s="1">
        <v>20</v>
      </c>
      <c r="O112" s="2">
        <v>79.83</v>
      </c>
      <c r="P112" s="2">
        <v>81.064999999999998</v>
      </c>
      <c r="Q112" s="2">
        <v>81.781000000000006</v>
      </c>
      <c r="R112" s="2">
        <v>82.126000000000005</v>
      </c>
      <c r="S112" s="2">
        <v>82.257000000000005</v>
      </c>
      <c r="T112" s="2">
        <v>82.290999999999997</v>
      </c>
      <c r="U112" s="2">
        <v>82.295000000000002</v>
      </c>
      <c r="V112" s="2">
        <v>82.295000000000002</v>
      </c>
      <c r="W112" s="2">
        <v>82.367000000000004</v>
      </c>
    </row>
    <row r="113" spans="2:23" x14ac:dyDescent="0.2">
      <c r="B113" s="1">
        <v>25</v>
      </c>
      <c r="C113" s="2">
        <v>55.957999999999998</v>
      </c>
      <c r="D113" s="2">
        <v>59.851999999999997</v>
      </c>
      <c r="E113" s="2">
        <v>65.709999999999994</v>
      </c>
      <c r="F113" s="2">
        <v>71.179000000000002</v>
      </c>
      <c r="G113" s="2">
        <v>78.433999999999997</v>
      </c>
      <c r="H113" s="2">
        <v>80.347999999999999</v>
      </c>
      <c r="I113" s="2">
        <v>80.421999999999997</v>
      </c>
      <c r="J113" s="2">
        <v>80.423000000000002</v>
      </c>
      <c r="K113" s="2">
        <v>80.504999999999995</v>
      </c>
      <c r="L113" s="2"/>
      <c r="N113" s="1">
        <v>25</v>
      </c>
      <c r="O113" s="2">
        <v>76.8</v>
      </c>
      <c r="P113" s="2">
        <v>78.451999999999998</v>
      </c>
      <c r="Q113" s="2">
        <v>79.513999999999996</v>
      </c>
      <c r="R113" s="2">
        <v>80.088999999999999</v>
      </c>
      <c r="S113" s="2">
        <v>80.335999999999999</v>
      </c>
      <c r="T113" s="2">
        <v>80.41</v>
      </c>
      <c r="U113" s="2">
        <v>80.423000000000002</v>
      </c>
      <c r="V113" s="2">
        <v>80.423000000000002</v>
      </c>
      <c r="W113" s="2">
        <v>80.504999999999995</v>
      </c>
    </row>
    <row r="114" spans="2:23" x14ac:dyDescent="0.2">
      <c r="B114" s="1">
        <v>30</v>
      </c>
      <c r="C114" s="2">
        <v>52.088000000000001</v>
      </c>
      <c r="D114" s="2">
        <v>55.923000000000002</v>
      </c>
      <c r="E114" s="2">
        <v>61.381</v>
      </c>
      <c r="F114" s="2">
        <v>66.626000000000005</v>
      </c>
      <c r="G114" s="2">
        <v>74.484999999999999</v>
      </c>
      <c r="H114" s="2">
        <v>78.603999999999999</v>
      </c>
      <c r="I114" s="2">
        <v>78.87</v>
      </c>
      <c r="J114" s="2">
        <v>78.876000000000005</v>
      </c>
      <c r="K114" s="2">
        <v>78.965000000000003</v>
      </c>
      <c r="L114" s="2"/>
      <c r="N114" s="1">
        <v>30</v>
      </c>
      <c r="O114" s="2">
        <v>74.009</v>
      </c>
      <c r="P114" s="2">
        <v>76.03</v>
      </c>
      <c r="Q114" s="2">
        <v>77.447999999999993</v>
      </c>
      <c r="R114" s="2">
        <v>78.298000000000002</v>
      </c>
      <c r="S114" s="2">
        <v>78.706999999999994</v>
      </c>
      <c r="T114" s="2">
        <v>78.846000000000004</v>
      </c>
      <c r="U114" s="2">
        <v>78.873999999999995</v>
      </c>
      <c r="V114" s="2">
        <v>78.876000000000005</v>
      </c>
      <c r="W114" s="2">
        <v>78.965000000000003</v>
      </c>
    </row>
    <row r="115" spans="2:23" x14ac:dyDescent="0.2">
      <c r="B115" s="1">
        <v>35</v>
      </c>
      <c r="C115" s="2">
        <v>48.741999999999997</v>
      </c>
      <c r="D115" s="2">
        <v>52.54</v>
      </c>
      <c r="E115" s="2">
        <v>57.704000000000001</v>
      </c>
      <c r="F115" s="2">
        <v>62.923999999999999</v>
      </c>
      <c r="G115" s="2">
        <v>70.396000000000001</v>
      </c>
      <c r="H115" s="2">
        <v>76.787000000000006</v>
      </c>
      <c r="I115" s="2">
        <v>77.533000000000001</v>
      </c>
      <c r="J115" s="2">
        <v>77.554000000000002</v>
      </c>
      <c r="K115" s="2">
        <v>77.650999999999996</v>
      </c>
      <c r="L115" s="2"/>
      <c r="N115" s="1">
        <v>35</v>
      </c>
      <c r="O115" s="2">
        <v>71.403000000000006</v>
      </c>
      <c r="P115" s="2">
        <v>73.734999999999999</v>
      </c>
      <c r="Q115" s="2">
        <v>75.492999999999995</v>
      </c>
      <c r="R115" s="2">
        <v>76.644000000000005</v>
      </c>
      <c r="S115" s="2">
        <v>77.259</v>
      </c>
      <c r="T115" s="2">
        <v>77.495000000000005</v>
      </c>
      <c r="U115" s="2">
        <v>77.549000000000007</v>
      </c>
      <c r="V115" s="2">
        <v>77.554000000000002</v>
      </c>
      <c r="W115" s="2">
        <v>77.650999999999996</v>
      </c>
    </row>
    <row r="116" spans="2:23" x14ac:dyDescent="0.2">
      <c r="B116" s="1">
        <v>40</v>
      </c>
      <c r="C116" s="2">
        <v>46.045000000000002</v>
      </c>
      <c r="D116" s="2">
        <v>49.79</v>
      </c>
      <c r="E116" s="2">
        <v>54.787999999999997</v>
      </c>
      <c r="F116" s="2">
        <v>59.95</v>
      </c>
      <c r="G116" s="2">
        <v>66.718000000000004</v>
      </c>
      <c r="H116" s="2">
        <v>74.649000000000001</v>
      </c>
      <c r="I116" s="2">
        <v>76.335999999999999</v>
      </c>
      <c r="J116" s="2">
        <v>76.396000000000001</v>
      </c>
      <c r="K116" s="2">
        <v>76.506</v>
      </c>
      <c r="L116" s="2"/>
      <c r="N116" s="1">
        <v>40</v>
      </c>
      <c r="O116" s="2">
        <v>68.956999999999994</v>
      </c>
      <c r="P116" s="2">
        <v>71.537999999999997</v>
      </c>
      <c r="Q116" s="2">
        <v>73.602999999999994</v>
      </c>
      <c r="R116" s="2">
        <v>75.064999999999998</v>
      </c>
      <c r="S116" s="2">
        <v>75.924000000000007</v>
      </c>
      <c r="T116" s="2">
        <v>76.292000000000002</v>
      </c>
      <c r="U116" s="2">
        <v>76.385999999999996</v>
      </c>
      <c r="V116" s="2">
        <v>76.397000000000006</v>
      </c>
      <c r="W116" s="2">
        <v>76.506</v>
      </c>
    </row>
    <row r="117" spans="2:23" x14ac:dyDescent="0.2">
      <c r="B117" s="1">
        <v>45</v>
      </c>
      <c r="C117" s="2">
        <v>44.05</v>
      </c>
      <c r="D117" s="2">
        <v>47.945999999999998</v>
      </c>
      <c r="E117" s="2">
        <v>52.527000000000001</v>
      </c>
      <c r="F117" s="2">
        <v>57.530999999999999</v>
      </c>
      <c r="G117" s="2">
        <v>63.643999999999998</v>
      </c>
      <c r="H117" s="2">
        <v>72.099999999999994</v>
      </c>
      <c r="I117" s="2">
        <v>75.215999999999994</v>
      </c>
      <c r="J117" s="2">
        <v>75.364000000000004</v>
      </c>
      <c r="K117" s="2">
        <v>75.491</v>
      </c>
      <c r="L117" s="2"/>
      <c r="N117" s="1">
        <v>45</v>
      </c>
      <c r="O117" s="2">
        <v>66.655000000000001</v>
      </c>
      <c r="P117" s="2">
        <v>69.427999999999997</v>
      </c>
      <c r="Q117" s="2">
        <v>71.757999999999996</v>
      </c>
      <c r="R117" s="2">
        <v>73.522999999999996</v>
      </c>
      <c r="S117" s="2">
        <v>74.653999999999996</v>
      </c>
      <c r="T117" s="2">
        <v>75.191000000000003</v>
      </c>
      <c r="U117" s="2">
        <v>75.346000000000004</v>
      </c>
      <c r="V117" s="2">
        <v>75.367000000000004</v>
      </c>
      <c r="W117" s="2">
        <v>75.491</v>
      </c>
    </row>
    <row r="118" spans="2:23" x14ac:dyDescent="0.2">
      <c r="B118" s="1">
        <v>50</v>
      </c>
      <c r="C118" s="2">
        <v>42.607999999999997</v>
      </c>
      <c r="D118" s="2">
        <v>46.414000000000001</v>
      </c>
      <c r="E118" s="2">
        <v>50.656999999999996</v>
      </c>
      <c r="F118" s="2">
        <v>55.484999999999999</v>
      </c>
      <c r="G118" s="2">
        <v>61.110999999999997</v>
      </c>
      <c r="H118" s="2">
        <v>69.293999999999997</v>
      </c>
      <c r="I118" s="2">
        <v>74.099999999999994</v>
      </c>
      <c r="J118" s="2">
        <v>74.430000000000007</v>
      </c>
      <c r="K118" s="2">
        <v>74.58</v>
      </c>
      <c r="L118" s="2"/>
      <c r="N118" s="1">
        <v>50</v>
      </c>
      <c r="O118" s="2">
        <v>64.483999999999995</v>
      </c>
      <c r="P118" s="2">
        <v>67.402000000000001</v>
      </c>
      <c r="Q118" s="2">
        <v>69.951999999999998</v>
      </c>
      <c r="R118" s="2">
        <v>71.998000000000005</v>
      </c>
      <c r="S118" s="2">
        <v>73.417000000000002</v>
      </c>
      <c r="T118" s="2">
        <v>74.161000000000001</v>
      </c>
      <c r="U118" s="2">
        <v>74.400999999999996</v>
      </c>
      <c r="V118" s="2">
        <v>74.436000000000007</v>
      </c>
      <c r="W118" s="2">
        <v>74.58</v>
      </c>
    </row>
    <row r="119" spans="2:23" x14ac:dyDescent="0.2">
      <c r="B119" s="1">
        <v>55</v>
      </c>
      <c r="C119" s="2">
        <v>41.319000000000003</v>
      </c>
      <c r="D119" s="2">
        <v>44.965000000000003</v>
      </c>
      <c r="E119" s="2">
        <v>48.99</v>
      </c>
      <c r="F119" s="2">
        <v>53.671999999999997</v>
      </c>
      <c r="G119" s="2">
        <v>58.969000000000001</v>
      </c>
      <c r="H119" s="2">
        <v>66.486000000000004</v>
      </c>
      <c r="I119" s="2">
        <v>72.906999999999996</v>
      </c>
      <c r="J119" s="2">
        <v>73.572000000000003</v>
      </c>
      <c r="K119" s="2">
        <v>73.754999999999995</v>
      </c>
      <c r="L119" s="2"/>
      <c r="N119" s="1">
        <v>55</v>
      </c>
      <c r="O119" s="2">
        <v>62.433999999999997</v>
      </c>
      <c r="P119" s="2">
        <v>65.457999999999998</v>
      </c>
      <c r="Q119" s="2">
        <v>68.183999999999997</v>
      </c>
      <c r="R119" s="2">
        <v>70.480999999999995</v>
      </c>
      <c r="S119" s="2">
        <v>72.19</v>
      </c>
      <c r="T119" s="2">
        <v>73.174999999999997</v>
      </c>
      <c r="U119" s="2">
        <v>73.528000000000006</v>
      </c>
      <c r="V119" s="2">
        <v>73.587000000000003</v>
      </c>
      <c r="W119" s="2">
        <v>73.754999999999995</v>
      </c>
    </row>
    <row r="120" spans="2:23" x14ac:dyDescent="0.2">
      <c r="B120" s="1">
        <v>60</v>
      </c>
      <c r="C120" s="2">
        <v>40.039000000000001</v>
      </c>
      <c r="D120" s="2">
        <v>43.563000000000002</v>
      </c>
      <c r="E120" s="2">
        <v>47.438000000000002</v>
      </c>
      <c r="F120" s="2">
        <v>52.003999999999998</v>
      </c>
      <c r="G120" s="2">
        <v>57.084000000000003</v>
      </c>
      <c r="H120" s="2">
        <v>63.87</v>
      </c>
      <c r="I120" s="2">
        <v>71.552999999999997</v>
      </c>
      <c r="J120" s="2">
        <v>72.771000000000001</v>
      </c>
      <c r="K120" s="2">
        <v>73.001000000000005</v>
      </c>
      <c r="L120" s="2"/>
      <c r="N120" s="1">
        <v>60</v>
      </c>
      <c r="O120" s="2">
        <v>60.496000000000002</v>
      </c>
      <c r="P120" s="2">
        <v>63.593000000000004</v>
      </c>
      <c r="Q120" s="2">
        <v>66.456999999999994</v>
      </c>
      <c r="R120" s="2">
        <v>68.97</v>
      </c>
      <c r="S120" s="2">
        <v>70.959999999999994</v>
      </c>
      <c r="T120" s="2">
        <v>72.212999999999994</v>
      </c>
      <c r="U120" s="2">
        <v>72.710999999999999</v>
      </c>
      <c r="V120" s="2">
        <v>72.805000000000007</v>
      </c>
      <c r="W120" s="2">
        <v>73.001000000000005</v>
      </c>
    </row>
    <row r="121" spans="2:23" x14ac:dyDescent="0.2">
      <c r="B121" s="1">
        <v>65</v>
      </c>
      <c r="C121" s="2">
        <v>38.777000000000001</v>
      </c>
      <c r="D121" s="2">
        <v>42.204999999999998</v>
      </c>
      <c r="E121" s="2">
        <v>45.966000000000001</v>
      </c>
      <c r="F121" s="2">
        <v>50.433999999999997</v>
      </c>
      <c r="G121" s="2">
        <v>55.363999999999997</v>
      </c>
      <c r="H121" s="2">
        <v>61.521999999999998</v>
      </c>
      <c r="I121" s="2">
        <v>69.975999999999999</v>
      </c>
      <c r="J121" s="2">
        <v>72.010999999999996</v>
      </c>
      <c r="K121" s="2">
        <v>72.305999999999997</v>
      </c>
      <c r="L121" s="2"/>
      <c r="N121" s="1">
        <v>65</v>
      </c>
      <c r="O121" s="2">
        <v>58.658999999999999</v>
      </c>
      <c r="P121" s="2">
        <v>61.805999999999997</v>
      </c>
      <c r="Q121" s="2">
        <v>64.774000000000001</v>
      </c>
      <c r="R121" s="2">
        <v>67.465999999999994</v>
      </c>
      <c r="S121" s="2">
        <v>69.718000000000004</v>
      </c>
      <c r="T121" s="2">
        <v>71.257000000000005</v>
      </c>
      <c r="U121" s="2">
        <v>71.935000000000002</v>
      </c>
      <c r="V121" s="2">
        <v>72.078000000000003</v>
      </c>
      <c r="W121" s="2">
        <v>72.305999999999997</v>
      </c>
    </row>
    <row r="122" spans="2:23" x14ac:dyDescent="0.2">
      <c r="B122" s="1">
        <v>70</v>
      </c>
      <c r="C122" s="2">
        <v>37.545000000000002</v>
      </c>
      <c r="D122" s="2">
        <v>40.890999999999998</v>
      </c>
      <c r="E122" s="2">
        <v>44.56</v>
      </c>
      <c r="F122" s="2">
        <v>48.938000000000002</v>
      </c>
      <c r="G122" s="2">
        <v>53.756999999999998</v>
      </c>
      <c r="H122" s="2">
        <v>59.44</v>
      </c>
      <c r="I122" s="2">
        <v>68.165999999999997</v>
      </c>
      <c r="J122" s="2">
        <v>71.271000000000001</v>
      </c>
      <c r="K122" s="2">
        <v>71.662999999999997</v>
      </c>
      <c r="L122" s="2"/>
      <c r="N122" s="1">
        <v>70</v>
      </c>
      <c r="O122" s="2">
        <v>56.917000000000002</v>
      </c>
      <c r="P122" s="2">
        <v>60.093000000000004</v>
      </c>
      <c r="Q122" s="2">
        <v>63.137</v>
      </c>
      <c r="R122" s="2">
        <v>65.974999999999994</v>
      </c>
      <c r="S122" s="2">
        <v>68.462999999999994</v>
      </c>
      <c r="T122" s="2">
        <v>70.296000000000006</v>
      </c>
      <c r="U122" s="2">
        <v>71.188000000000002</v>
      </c>
      <c r="V122" s="2">
        <v>71.397999999999996</v>
      </c>
      <c r="W122" s="2">
        <v>71.662999999999997</v>
      </c>
    </row>
    <row r="123" spans="2:23" x14ac:dyDescent="0.2">
      <c r="B123" s="1">
        <v>75</v>
      </c>
      <c r="C123" s="2">
        <v>36.348999999999997</v>
      </c>
      <c r="D123" s="2">
        <v>39.622</v>
      </c>
      <c r="E123" s="2">
        <v>43.210999999999999</v>
      </c>
      <c r="F123" s="2">
        <v>47.503999999999998</v>
      </c>
      <c r="G123" s="2">
        <v>52.231000000000002</v>
      </c>
      <c r="H123" s="2">
        <v>57.584000000000003</v>
      </c>
      <c r="I123" s="2">
        <v>66.171000000000006</v>
      </c>
      <c r="J123" s="2">
        <v>70.528999999999996</v>
      </c>
      <c r="K123" s="2">
        <v>71.063999999999993</v>
      </c>
      <c r="L123" s="2"/>
      <c r="N123" s="1">
        <v>75</v>
      </c>
      <c r="O123" s="2">
        <v>55.261000000000003</v>
      </c>
      <c r="P123" s="2">
        <v>58.451999999999998</v>
      </c>
      <c r="Q123" s="2">
        <v>61.548999999999999</v>
      </c>
      <c r="R123" s="2">
        <v>64.501999999999995</v>
      </c>
      <c r="S123" s="2">
        <v>67.194999999999993</v>
      </c>
      <c r="T123" s="2">
        <v>69.319999999999993</v>
      </c>
      <c r="U123" s="2">
        <v>70.457999999999998</v>
      </c>
      <c r="V123" s="2">
        <v>70.756</v>
      </c>
      <c r="W123" s="2">
        <v>71.063999999999993</v>
      </c>
    </row>
    <row r="124" spans="2:23" x14ac:dyDescent="0.2">
      <c r="B124" s="1">
        <v>80</v>
      </c>
      <c r="C124" s="2">
        <v>35.192999999999998</v>
      </c>
      <c r="D124" s="2">
        <v>38.398000000000003</v>
      </c>
      <c r="E124" s="2">
        <v>41.911999999999999</v>
      </c>
      <c r="F124" s="2">
        <v>46.124000000000002</v>
      </c>
      <c r="G124" s="2">
        <v>50.768999999999998</v>
      </c>
      <c r="H124" s="2">
        <v>55.901000000000003</v>
      </c>
      <c r="I124" s="2">
        <v>64.070999999999998</v>
      </c>
      <c r="J124" s="2">
        <v>69.760000000000005</v>
      </c>
      <c r="K124" s="2">
        <v>70.504000000000005</v>
      </c>
      <c r="L124" s="2"/>
      <c r="N124" s="1">
        <v>80</v>
      </c>
      <c r="O124" s="2">
        <v>53.686999999999998</v>
      </c>
      <c r="P124" s="2">
        <v>56.88</v>
      </c>
      <c r="Q124" s="2">
        <v>60.012</v>
      </c>
      <c r="R124" s="2">
        <v>63.052999999999997</v>
      </c>
      <c r="S124" s="2">
        <v>65.918999999999997</v>
      </c>
      <c r="T124" s="2">
        <v>68.322000000000003</v>
      </c>
      <c r="U124" s="2">
        <v>69.734999999999999</v>
      </c>
      <c r="V124" s="2">
        <v>70.147999999999996</v>
      </c>
      <c r="W124" s="2">
        <v>70.504000000000005</v>
      </c>
    </row>
    <row r="125" spans="2:23" x14ac:dyDescent="0.2">
      <c r="B125" s="1">
        <v>85</v>
      </c>
      <c r="C125" s="2">
        <v>34.073999999999998</v>
      </c>
      <c r="D125" s="2">
        <v>37.216000000000001</v>
      </c>
      <c r="E125" s="2">
        <v>40.659999999999997</v>
      </c>
      <c r="F125" s="2">
        <v>44.792000000000002</v>
      </c>
      <c r="G125" s="2">
        <v>49.36</v>
      </c>
      <c r="H125" s="2">
        <v>54.344999999999999</v>
      </c>
      <c r="I125" s="2">
        <v>61.948999999999998</v>
      </c>
      <c r="J125" s="2">
        <v>68.932000000000002</v>
      </c>
      <c r="K125" s="2">
        <v>69.977000000000004</v>
      </c>
      <c r="L125" s="2"/>
      <c r="N125" s="1">
        <v>85</v>
      </c>
      <c r="O125" s="2">
        <v>52.188000000000002</v>
      </c>
      <c r="P125" s="2">
        <v>55.375999999999998</v>
      </c>
      <c r="Q125" s="2">
        <v>58.527999999999999</v>
      </c>
      <c r="R125" s="2">
        <v>61.631999999999998</v>
      </c>
      <c r="S125" s="2">
        <v>64.64</v>
      </c>
      <c r="T125" s="2">
        <v>67.302000000000007</v>
      </c>
      <c r="U125" s="2">
        <v>69.010000000000005</v>
      </c>
      <c r="V125" s="2">
        <v>69.564999999999998</v>
      </c>
      <c r="W125" s="2">
        <v>69.977000000000004</v>
      </c>
    </row>
    <row r="126" spans="2:23" x14ac:dyDescent="0.2">
      <c r="B126" s="1">
        <v>90</v>
      </c>
      <c r="C126" s="2">
        <v>32.993000000000002</v>
      </c>
      <c r="D126" s="2">
        <v>36.073</v>
      </c>
      <c r="E126" s="2">
        <v>39.450000000000003</v>
      </c>
      <c r="F126" s="2">
        <v>43.505000000000003</v>
      </c>
      <c r="G126" s="2">
        <v>47.997999999999998</v>
      </c>
      <c r="H126" s="2">
        <v>52.878999999999998</v>
      </c>
      <c r="I126" s="2">
        <v>59.875</v>
      </c>
      <c r="J126" s="2">
        <v>68.015000000000001</v>
      </c>
      <c r="K126" s="2">
        <v>69.480999999999995</v>
      </c>
      <c r="L126" s="2"/>
      <c r="N126" s="1">
        <v>90</v>
      </c>
      <c r="O126" s="2">
        <v>50.761000000000003</v>
      </c>
      <c r="P126" s="2">
        <v>53.936</v>
      </c>
      <c r="Q126" s="2">
        <v>57.095999999999997</v>
      </c>
      <c r="R126" s="2">
        <v>60.244999999999997</v>
      </c>
      <c r="S126" s="2">
        <v>63.366</v>
      </c>
      <c r="T126" s="2">
        <v>66.260000000000005</v>
      </c>
      <c r="U126" s="2">
        <v>68.275000000000006</v>
      </c>
      <c r="V126" s="2">
        <v>69.003</v>
      </c>
      <c r="W126" s="2">
        <v>69.480999999999995</v>
      </c>
    </row>
    <row r="127" spans="2:23" x14ac:dyDescent="0.2">
      <c r="B127" s="1">
        <v>95</v>
      </c>
      <c r="C127" s="2">
        <v>31.945</v>
      </c>
      <c r="D127" s="2">
        <v>34.966999999999999</v>
      </c>
      <c r="E127" s="2">
        <v>38.279000000000003</v>
      </c>
      <c r="F127" s="2">
        <v>42.258000000000003</v>
      </c>
      <c r="G127" s="2">
        <v>46.679000000000002</v>
      </c>
      <c r="H127" s="2">
        <v>51.478999999999999</v>
      </c>
      <c r="I127" s="2">
        <v>57.906999999999996</v>
      </c>
      <c r="J127" s="2">
        <v>66.981999999999999</v>
      </c>
      <c r="K127" s="2">
        <v>69.010999999999996</v>
      </c>
      <c r="L127" s="2"/>
      <c r="N127" s="1">
        <v>95</v>
      </c>
      <c r="O127" s="2">
        <v>49.402999999999999</v>
      </c>
      <c r="P127" s="2">
        <v>52.558999999999997</v>
      </c>
      <c r="Q127" s="2">
        <v>55.718000000000004</v>
      </c>
      <c r="R127" s="2">
        <v>58.895000000000003</v>
      </c>
      <c r="S127" s="2">
        <v>62.103999999999999</v>
      </c>
      <c r="T127" s="2">
        <v>65.2</v>
      </c>
      <c r="U127" s="2">
        <v>67.524000000000001</v>
      </c>
      <c r="V127" s="2">
        <v>68.456999999999994</v>
      </c>
      <c r="W127" s="2">
        <v>69.010999999999996</v>
      </c>
    </row>
    <row r="128" spans="2:23" x14ac:dyDescent="0.2">
      <c r="B128" s="1">
        <v>100</v>
      </c>
      <c r="C128" s="2">
        <v>30.93</v>
      </c>
      <c r="D128" s="2">
        <v>33.893999999999998</v>
      </c>
      <c r="E128" s="2">
        <v>37.143999999999998</v>
      </c>
      <c r="F128" s="2">
        <v>41.048999999999999</v>
      </c>
      <c r="G128" s="2">
        <v>45.399000000000001</v>
      </c>
      <c r="H128" s="2">
        <v>50.131</v>
      </c>
      <c r="I128" s="2">
        <v>56.088999999999999</v>
      </c>
      <c r="J128" s="2">
        <v>65.811999999999998</v>
      </c>
      <c r="K128" s="2">
        <v>68.566000000000003</v>
      </c>
      <c r="L128" s="2"/>
      <c r="N128" s="1">
        <v>100</v>
      </c>
      <c r="O128" s="2">
        <v>48.109000000000002</v>
      </c>
      <c r="P128" s="2">
        <v>51.243000000000002</v>
      </c>
      <c r="Q128" s="2">
        <v>54.393000000000001</v>
      </c>
      <c r="R128" s="2">
        <v>57.585999999999999</v>
      </c>
      <c r="S128" s="2">
        <v>60.86</v>
      </c>
      <c r="T128" s="2">
        <v>64.126999999999995</v>
      </c>
      <c r="U128" s="2">
        <v>66.753</v>
      </c>
      <c r="V128" s="2">
        <v>67.921999999999997</v>
      </c>
      <c r="W128" s="2">
        <v>68.566000000000003</v>
      </c>
    </row>
    <row r="129" spans="2:23" x14ac:dyDescent="0.2">
      <c r="B129" s="1">
        <v>110</v>
      </c>
      <c r="C129" s="2">
        <v>28.984999999999999</v>
      </c>
      <c r="D129" s="2">
        <v>31.838999999999999</v>
      </c>
      <c r="E129" s="2">
        <v>34.969000000000001</v>
      </c>
      <c r="F129" s="2">
        <v>38.731000000000002</v>
      </c>
      <c r="G129" s="2">
        <v>42.942999999999998</v>
      </c>
      <c r="H129" s="2">
        <v>47.552999999999997</v>
      </c>
      <c r="I129" s="2">
        <v>52.930999999999997</v>
      </c>
      <c r="J129" s="2">
        <v>63.040999999999997</v>
      </c>
      <c r="K129" s="2">
        <v>67.738</v>
      </c>
      <c r="L129" s="2"/>
      <c r="N129" s="1">
        <v>110</v>
      </c>
      <c r="O129" s="2">
        <v>45.704999999999998</v>
      </c>
      <c r="P129" s="2">
        <v>48.787999999999997</v>
      </c>
      <c r="Q129" s="2">
        <v>51.905000000000001</v>
      </c>
      <c r="R129" s="2">
        <v>55.1</v>
      </c>
      <c r="S129" s="2">
        <v>58.45</v>
      </c>
      <c r="T129" s="2">
        <v>61.972000000000001</v>
      </c>
      <c r="U129" s="2">
        <v>65.147000000000006</v>
      </c>
      <c r="V129" s="2">
        <v>66.863</v>
      </c>
      <c r="W129" s="2">
        <v>67.738</v>
      </c>
    </row>
    <row r="130" spans="2:23" x14ac:dyDescent="0.2">
      <c r="B130" s="1">
        <v>120</v>
      </c>
      <c r="C130" s="2">
        <v>27.14</v>
      </c>
      <c r="D130" s="2">
        <v>29.89</v>
      </c>
      <c r="E130" s="2">
        <v>32.905999999999999</v>
      </c>
      <c r="F130" s="2">
        <v>36.530999999999999</v>
      </c>
      <c r="G130" s="2">
        <v>40.612000000000002</v>
      </c>
      <c r="H130" s="2">
        <v>45.106000000000002</v>
      </c>
      <c r="I130" s="2">
        <v>50.235999999999997</v>
      </c>
      <c r="J130" s="2">
        <v>59.747</v>
      </c>
      <c r="K130" s="2">
        <v>66.981999999999999</v>
      </c>
      <c r="L130" s="2"/>
      <c r="N130" s="1">
        <v>120</v>
      </c>
      <c r="O130" s="2">
        <v>43.527000000000001</v>
      </c>
      <c r="P130" s="2">
        <v>46.552</v>
      </c>
      <c r="Q130" s="2">
        <v>49.624000000000002</v>
      </c>
      <c r="R130" s="2">
        <v>52.793999999999997</v>
      </c>
      <c r="S130" s="2">
        <v>56.167000000000002</v>
      </c>
      <c r="T130" s="2">
        <v>59.845999999999997</v>
      </c>
      <c r="U130" s="2">
        <v>63.465000000000003</v>
      </c>
      <c r="V130" s="2">
        <v>65.793000000000006</v>
      </c>
      <c r="W130" s="2">
        <v>66.981999999999999</v>
      </c>
    </row>
    <row r="131" spans="2:23" x14ac:dyDescent="0.2">
      <c r="B131" s="1">
        <v>130</v>
      </c>
      <c r="C131" s="2">
        <v>25.381</v>
      </c>
      <c r="D131" s="2">
        <v>28.032</v>
      </c>
      <c r="E131" s="2">
        <v>30.939</v>
      </c>
      <c r="F131" s="2">
        <v>34.435000000000002</v>
      </c>
      <c r="G131" s="2">
        <v>38.389000000000003</v>
      </c>
      <c r="H131" s="2">
        <v>42.77</v>
      </c>
      <c r="I131" s="2">
        <v>47.779000000000003</v>
      </c>
      <c r="J131" s="2">
        <v>56.115000000000002</v>
      </c>
      <c r="K131" s="2">
        <v>66.287000000000006</v>
      </c>
      <c r="L131" s="2"/>
      <c r="N131" s="1">
        <v>130</v>
      </c>
      <c r="O131" s="2">
        <v>41.548000000000002</v>
      </c>
      <c r="P131" s="2">
        <v>44.512999999999998</v>
      </c>
      <c r="Q131" s="2">
        <v>47.531999999999996</v>
      </c>
      <c r="R131" s="2">
        <v>50.661999999999999</v>
      </c>
      <c r="S131" s="2">
        <v>54.024999999999999</v>
      </c>
      <c r="T131" s="2">
        <v>57.786000000000001</v>
      </c>
      <c r="U131" s="2">
        <v>61.734000000000002</v>
      </c>
      <c r="V131" s="2">
        <v>64.682000000000002</v>
      </c>
      <c r="W131" s="2">
        <v>66.287000000000006</v>
      </c>
    </row>
    <row r="132" spans="2:23" x14ac:dyDescent="0.2">
      <c r="B132" s="1">
        <v>140</v>
      </c>
      <c r="C132" s="2">
        <v>23.693999999999999</v>
      </c>
      <c r="D132" s="2">
        <v>26.251999999999999</v>
      </c>
      <c r="E132" s="2">
        <v>29.056000000000001</v>
      </c>
      <c r="F132" s="2">
        <v>32.427999999999997</v>
      </c>
      <c r="G132" s="2">
        <v>36.262</v>
      </c>
      <c r="H132" s="2">
        <v>40.531999999999996</v>
      </c>
      <c r="I132" s="2">
        <v>45.454999999999998</v>
      </c>
      <c r="J132" s="2">
        <v>52.634</v>
      </c>
      <c r="K132" s="2">
        <v>65.643000000000001</v>
      </c>
      <c r="L132" s="2"/>
      <c r="N132" s="1">
        <v>140</v>
      </c>
      <c r="O132" s="2">
        <v>39.735999999999997</v>
      </c>
      <c r="P132" s="2">
        <v>42.64</v>
      </c>
      <c r="Q132" s="2">
        <v>45.603000000000002</v>
      </c>
      <c r="R132" s="2">
        <v>48.683999999999997</v>
      </c>
      <c r="S132" s="2">
        <v>52.017000000000003</v>
      </c>
      <c r="T132" s="2">
        <v>55.81</v>
      </c>
      <c r="U132" s="2">
        <v>59.985999999999997</v>
      </c>
      <c r="V132" s="2">
        <v>63.511000000000003</v>
      </c>
      <c r="W132" s="2">
        <v>65.643000000000001</v>
      </c>
    </row>
    <row r="133" spans="2:23" x14ac:dyDescent="0.2">
      <c r="B133" s="1">
        <v>150</v>
      </c>
      <c r="C133" s="2">
        <v>22.07</v>
      </c>
      <c r="D133" s="2">
        <v>24.539000000000001</v>
      </c>
      <c r="E133" s="2">
        <v>27.245999999999999</v>
      </c>
      <c r="F133" s="2">
        <v>30.501999999999999</v>
      </c>
      <c r="G133" s="2">
        <v>34.219000000000001</v>
      </c>
      <c r="H133" s="2">
        <v>38.383000000000003</v>
      </c>
      <c r="I133" s="2">
        <v>43.223999999999997</v>
      </c>
      <c r="J133" s="2">
        <v>49.749000000000002</v>
      </c>
      <c r="K133" s="2">
        <v>65.043999999999997</v>
      </c>
      <c r="L133" s="2"/>
      <c r="N133" s="1">
        <v>150</v>
      </c>
      <c r="O133" s="2">
        <v>38.055</v>
      </c>
      <c r="P133" s="2">
        <v>40.9</v>
      </c>
      <c r="Q133" s="2">
        <v>43.805</v>
      </c>
      <c r="R133" s="2">
        <v>46.834000000000003</v>
      </c>
      <c r="S133" s="2">
        <v>50.122999999999998</v>
      </c>
      <c r="T133" s="2">
        <v>53.915999999999997</v>
      </c>
      <c r="U133" s="2">
        <v>58.238</v>
      </c>
      <c r="V133" s="2">
        <v>62.268999999999998</v>
      </c>
      <c r="W133" s="2">
        <v>65.043999999999997</v>
      </c>
    </row>
    <row r="134" spans="2:23" x14ac:dyDescent="0.2">
      <c r="B134" s="1">
        <v>160</v>
      </c>
      <c r="C134" s="2">
        <v>20.501000000000001</v>
      </c>
      <c r="D134" s="2">
        <v>22.885999999999999</v>
      </c>
      <c r="E134" s="2">
        <v>25.501000000000001</v>
      </c>
      <c r="F134" s="2">
        <v>28.645</v>
      </c>
      <c r="G134" s="2">
        <v>32.253</v>
      </c>
      <c r="H134" s="2">
        <v>36.313000000000002</v>
      </c>
      <c r="I134" s="2">
        <v>41.073</v>
      </c>
      <c r="J134" s="2">
        <v>47.345999999999997</v>
      </c>
      <c r="K134" s="2">
        <v>64.483000000000004</v>
      </c>
      <c r="L134" s="2"/>
      <c r="N134" s="1">
        <v>160</v>
      </c>
      <c r="O134" s="2">
        <v>36.47</v>
      </c>
      <c r="P134" s="2">
        <v>39.258000000000003</v>
      </c>
      <c r="Q134" s="2">
        <v>42.106999999999999</v>
      </c>
      <c r="R134" s="2">
        <v>45.081000000000003</v>
      </c>
      <c r="S134" s="2">
        <v>48.32</v>
      </c>
      <c r="T134" s="2">
        <v>52.091000000000001</v>
      </c>
      <c r="U134" s="2">
        <v>56.499000000000002</v>
      </c>
      <c r="V134" s="2">
        <v>60.948999999999998</v>
      </c>
      <c r="W134" s="2">
        <v>64.483000000000004</v>
      </c>
    </row>
    <row r="135" spans="2:23" x14ac:dyDescent="0.2">
      <c r="B135" s="1">
        <v>170</v>
      </c>
      <c r="C135" s="2">
        <v>18.98</v>
      </c>
      <c r="D135" s="2">
        <v>21.285</v>
      </c>
      <c r="E135" s="2">
        <v>23.812000000000001</v>
      </c>
      <c r="F135" s="2">
        <v>26.852</v>
      </c>
      <c r="G135" s="2">
        <v>30.356000000000002</v>
      </c>
      <c r="H135" s="2">
        <v>34.314999999999998</v>
      </c>
      <c r="I135" s="2">
        <v>38.993000000000002</v>
      </c>
      <c r="J135" s="2">
        <v>45.176000000000002</v>
      </c>
      <c r="K135" s="2">
        <v>63.957000000000001</v>
      </c>
      <c r="L135" s="2"/>
      <c r="N135" s="1">
        <v>170</v>
      </c>
      <c r="O135" s="2">
        <v>34.951999999999998</v>
      </c>
      <c r="P135" s="2">
        <v>37.683999999999997</v>
      </c>
      <c r="Q135" s="2">
        <v>40.476999999999997</v>
      </c>
      <c r="R135" s="2">
        <v>43.396000000000001</v>
      </c>
      <c r="S135" s="2">
        <v>46.582000000000001</v>
      </c>
      <c r="T135" s="2">
        <v>50.317</v>
      </c>
      <c r="U135" s="2">
        <v>54.768999999999998</v>
      </c>
      <c r="V135" s="2">
        <v>59.55</v>
      </c>
      <c r="W135" s="2">
        <v>63.957000000000001</v>
      </c>
    </row>
    <row r="136" spans="2:23" x14ac:dyDescent="0.2">
      <c r="B136" s="1">
        <v>180</v>
      </c>
      <c r="C136" s="2">
        <v>17.501000000000001</v>
      </c>
      <c r="D136" s="2">
        <v>19.731000000000002</v>
      </c>
      <c r="E136" s="2">
        <v>22.175999999999998</v>
      </c>
      <c r="F136" s="2">
        <v>25.116</v>
      </c>
      <c r="G136" s="2">
        <v>28.521000000000001</v>
      </c>
      <c r="H136" s="2">
        <v>32.384</v>
      </c>
      <c r="I136" s="2">
        <v>36.978999999999999</v>
      </c>
      <c r="J136" s="2">
        <v>43.116</v>
      </c>
      <c r="K136" s="2">
        <v>63.46</v>
      </c>
      <c r="L136" s="2"/>
      <c r="N136" s="1">
        <v>180</v>
      </c>
      <c r="O136" s="2">
        <v>33.475999999999999</v>
      </c>
      <c r="P136" s="2">
        <v>36.154000000000003</v>
      </c>
      <c r="Q136" s="2">
        <v>38.892000000000003</v>
      </c>
      <c r="R136" s="2">
        <v>41.756</v>
      </c>
      <c r="S136" s="2">
        <v>44.887</v>
      </c>
      <c r="T136" s="2">
        <v>48.578000000000003</v>
      </c>
      <c r="U136" s="2">
        <v>53.042000000000002</v>
      </c>
      <c r="V136" s="2">
        <v>58.072000000000003</v>
      </c>
      <c r="W136" s="2">
        <v>63.46</v>
      </c>
    </row>
    <row r="137" spans="2:23" x14ac:dyDescent="0.2">
      <c r="B137" s="1">
        <v>190</v>
      </c>
      <c r="C137" s="2">
        <v>16.061</v>
      </c>
      <c r="D137" s="2">
        <v>18.219000000000001</v>
      </c>
      <c r="E137" s="2">
        <v>20.585999999999999</v>
      </c>
      <c r="F137" s="2">
        <v>23.431999999999999</v>
      </c>
      <c r="G137" s="2">
        <v>26.742999999999999</v>
      </c>
      <c r="H137" s="2">
        <v>30.513999999999999</v>
      </c>
      <c r="I137" s="2">
        <v>35.024999999999999</v>
      </c>
      <c r="J137" s="2">
        <v>41.122999999999998</v>
      </c>
      <c r="K137" s="2">
        <v>62.991</v>
      </c>
      <c r="L137" s="2"/>
      <c r="N137" s="1">
        <v>190</v>
      </c>
      <c r="O137" s="2">
        <v>32.024000000000001</v>
      </c>
      <c r="P137" s="2">
        <v>34.65</v>
      </c>
      <c r="Q137" s="2">
        <v>37.335000000000001</v>
      </c>
      <c r="R137" s="2">
        <v>40.145000000000003</v>
      </c>
      <c r="S137" s="2">
        <v>43.219000000000001</v>
      </c>
      <c r="T137" s="2">
        <v>46.860999999999997</v>
      </c>
      <c r="U137" s="2">
        <v>51.314999999999998</v>
      </c>
      <c r="V137" s="2">
        <v>56.52</v>
      </c>
      <c r="W137" s="2">
        <v>62.991</v>
      </c>
    </row>
    <row r="138" spans="2:23" x14ac:dyDescent="0.2">
      <c r="B138" s="1">
        <v>200</v>
      </c>
      <c r="C138" s="2">
        <v>14.654999999999999</v>
      </c>
      <c r="D138" s="2">
        <v>16.745999999999999</v>
      </c>
      <c r="E138" s="2">
        <v>19.038</v>
      </c>
      <c r="F138" s="2">
        <v>21.795000000000002</v>
      </c>
      <c r="G138" s="2">
        <v>25.018000000000001</v>
      </c>
      <c r="H138" s="2">
        <v>28.7</v>
      </c>
      <c r="I138" s="2">
        <v>33.130000000000003</v>
      </c>
      <c r="J138" s="2">
        <v>39.183999999999997</v>
      </c>
      <c r="K138" s="2">
        <v>62.545000000000002</v>
      </c>
      <c r="L138" s="2"/>
      <c r="N138" s="1">
        <v>200</v>
      </c>
      <c r="O138" s="2">
        <v>30.585999999999999</v>
      </c>
      <c r="P138" s="2">
        <v>33.161000000000001</v>
      </c>
      <c r="Q138" s="2">
        <v>35.795999999999999</v>
      </c>
      <c r="R138" s="2">
        <v>38.552999999999997</v>
      </c>
      <c r="S138" s="2">
        <v>41.570999999999998</v>
      </c>
      <c r="T138" s="2">
        <v>45.158999999999999</v>
      </c>
      <c r="U138" s="2">
        <v>49.585999999999999</v>
      </c>
      <c r="V138" s="2">
        <v>54.905000000000001</v>
      </c>
      <c r="W138" s="2">
        <v>62.545000000000002</v>
      </c>
    </row>
    <row r="139" spans="2:23" x14ac:dyDescent="0.2">
      <c r="B139" s="1">
        <v>225</v>
      </c>
      <c r="C139" s="2">
        <v>11.273</v>
      </c>
      <c r="D139" s="2">
        <v>13.21</v>
      </c>
      <c r="E139" s="2">
        <v>15.334</v>
      </c>
      <c r="F139" s="2">
        <v>17.888000000000002</v>
      </c>
      <c r="G139" s="2">
        <v>20.907</v>
      </c>
      <c r="H139" s="2">
        <v>24.385000000000002</v>
      </c>
      <c r="I139" s="2">
        <v>28.617000000000001</v>
      </c>
      <c r="J139" s="2">
        <v>34.540999999999997</v>
      </c>
      <c r="K139" s="2">
        <v>61.521999999999998</v>
      </c>
      <c r="L139" s="2"/>
      <c r="N139" s="1">
        <v>225</v>
      </c>
      <c r="O139" s="2">
        <v>27.033000000000001</v>
      </c>
      <c r="P139" s="2">
        <v>29.49</v>
      </c>
      <c r="Q139" s="2">
        <v>32.003</v>
      </c>
      <c r="R139" s="2">
        <v>34.633000000000003</v>
      </c>
      <c r="S139" s="2">
        <v>37.512999999999998</v>
      </c>
      <c r="T139" s="2">
        <v>40.96</v>
      </c>
      <c r="U139" s="2">
        <v>45.277999999999999</v>
      </c>
      <c r="V139" s="2">
        <v>50.686</v>
      </c>
      <c r="W139" s="2">
        <v>61.521999999999998</v>
      </c>
    </row>
    <row r="140" spans="2:23" x14ac:dyDescent="0.2">
      <c r="B140" s="1">
        <v>250</v>
      </c>
      <c r="C140" s="2">
        <v>8.0530000000000008</v>
      </c>
      <c r="D140" s="2">
        <v>9.8550000000000004</v>
      </c>
      <c r="E140" s="2">
        <v>11.831</v>
      </c>
      <c r="F140" s="2">
        <v>14.208</v>
      </c>
      <c r="G140" s="2">
        <v>17.047999999999998</v>
      </c>
      <c r="H140" s="2">
        <v>20.344999999999999</v>
      </c>
      <c r="I140" s="2">
        <v>24.391999999999999</v>
      </c>
      <c r="J140" s="2">
        <v>30.161000000000001</v>
      </c>
      <c r="K140" s="2">
        <v>60.606999999999999</v>
      </c>
      <c r="L140" s="2"/>
      <c r="N140" s="1">
        <v>250</v>
      </c>
      <c r="O140" s="2">
        <v>23.571999999999999</v>
      </c>
      <c r="P140" s="2">
        <v>25.919</v>
      </c>
      <c r="Q140" s="2">
        <v>28.32</v>
      </c>
      <c r="R140" s="2">
        <v>30.83</v>
      </c>
      <c r="S140" s="2">
        <v>33.579000000000001</v>
      </c>
      <c r="T140" s="2">
        <v>36.886000000000003</v>
      </c>
      <c r="U140" s="2">
        <v>41.064999999999998</v>
      </c>
      <c r="V140" s="2">
        <v>46.402000000000001</v>
      </c>
      <c r="W140" s="2">
        <v>60.606999999999999</v>
      </c>
    </row>
    <row r="141" spans="2:23" x14ac:dyDescent="0.2">
      <c r="B141" s="1">
        <v>275</v>
      </c>
      <c r="C141" s="2">
        <v>4.9710000000000001</v>
      </c>
      <c r="D141" s="2">
        <v>6.6539999999999999</v>
      </c>
      <c r="E141" s="2">
        <v>8.5009999999999994</v>
      </c>
      <c r="F141" s="2">
        <v>10.721</v>
      </c>
      <c r="G141" s="2">
        <v>13.404</v>
      </c>
      <c r="H141" s="2">
        <v>16.539000000000001</v>
      </c>
      <c r="I141" s="2">
        <v>20.416</v>
      </c>
      <c r="J141" s="2">
        <v>26.018999999999998</v>
      </c>
      <c r="K141" s="2">
        <v>59.779000000000003</v>
      </c>
      <c r="L141" s="2"/>
      <c r="N141" s="1">
        <v>275</v>
      </c>
      <c r="O141" s="2">
        <v>20.265000000000001</v>
      </c>
      <c r="P141" s="2">
        <v>22.512</v>
      </c>
      <c r="Q141" s="2">
        <v>24.808</v>
      </c>
      <c r="R141" s="2">
        <v>27.209</v>
      </c>
      <c r="S141" s="2">
        <v>29.835999999999999</v>
      </c>
      <c r="T141" s="2">
        <v>33.006999999999998</v>
      </c>
      <c r="U141" s="2">
        <v>37.042000000000002</v>
      </c>
      <c r="V141" s="2">
        <v>42.247999999999998</v>
      </c>
      <c r="W141" s="2">
        <v>59.779000000000003</v>
      </c>
    </row>
    <row r="142" spans="2:23" x14ac:dyDescent="0.2">
      <c r="B142" s="1">
        <v>300</v>
      </c>
      <c r="C142" s="2">
        <v>2.0089999999999999</v>
      </c>
      <c r="D142" s="2">
        <v>3.589</v>
      </c>
      <c r="E142" s="2">
        <v>5.3209999999999997</v>
      </c>
      <c r="F142" s="2">
        <v>7.4029999999999996</v>
      </c>
      <c r="G142" s="2">
        <v>9.9469999999999992</v>
      </c>
      <c r="H142" s="2">
        <v>12.936999999999999</v>
      </c>
      <c r="I142" s="2">
        <v>16.658000000000001</v>
      </c>
      <c r="J142" s="2">
        <v>22.094000000000001</v>
      </c>
      <c r="K142" s="2">
        <v>59.023000000000003</v>
      </c>
      <c r="L142" s="2"/>
      <c r="N142" s="1">
        <v>300</v>
      </c>
      <c r="O142" s="2">
        <v>17.155000000000001</v>
      </c>
      <c r="P142" s="2">
        <v>19.309000000000001</v>
      </c>
      <c r="Q142" s="2">
        <v>21.509</v>
      </c>
      <c r="R142" s="2">
        <v>23.809000000000001</v>
      </c>
      <c r="S142" s="2">
        <v>26.323</v>
      </c>
      <c r="T142" s="2">
        <v>29.367999999999999</v>
      </c>
      <c r="U142" s="2">
        <v>33.262999999999998</v>
      </c>
      <c r="V142" s="2">
        <v>38.323</v>
      </c>
      <c r="W142" s="2">
        <v>59.023000000000003</v>
      </c>
    </row>
    <row r="143" spans="2:23" x14ac:dyDescent="0.2">
      <c r="B143" s="1">
        <v>325</v>
      </c>
      <c r="C143" s="2">
        <v>-0.84399999999999997</v>
      </c>
      <c r="D143" s="2">
        <v>0.64300000000000002</v>
      </c>
      <c r="E143" s="2">
        <v>2.274</v>
      </c>
      <c r="F143" s="2">
        <v>4.234</v>
      </c>
      <c r="G143" s="2">
        <v>6.6539999999999999</v>
      </c>
      <c r="H143" s="2">
        <v>9.516</v>
      </c>
      <c r="I143" s="2">
        <v>13.093</v>
      </c>
      <c r="J143" s="2">
        <v>18.364999999999998</v>
      </c>
      <c r="K143" s="2">
        <v>58.328000000000003</v>
      </c>
      <c r="L143" s="2"/>
      <c r="N143" s="1">
        <v>325</v>
      </c>
      <c r="O143" s="2">
        <v>14.250999999999999</v>
      </c>
      <c r="P143" s="2">
        <v>16.318999999999999</v>
      </c>
      <c r="Q143" s="2">
        <v>18.431000000000001</v>
      </c>
      <c r="R143" s="2">
        <v>20.635999999999999</v>
      </c>
      <c r="S143" s="2">
        <v>23.045999999999999</v>
      </c>
      <c r="T143" s="2">
        <v>25.975000000000001</v>
      </c>
      <c r="U143" s="2">
        <v>29.739000000000001</v>
      </c>
      <c r="V143" s="2">
        <v>34.654000000000003</v>
      </c>
      <c r="W143" s="2">
        <v>58.328000000000003</v>
      </c>
    </row>
    <row r="144" spans="2:23" x14ac:dyDescent="0.2">
      <c r="B144" s="1">
        <v>350</v>
      </c>
      <c r="C144" s="2">
        <v>-3.5990000000000002</v>
      </c>
      <c r="D144" s="2">
        <v>-2.194</v>
      </c>
      <c r="E144" s="2">
        <v>-0.65300000000000002</v>
      </c>
      <c r="F144" s="2">
        <v>1.1990000000000001</v>
      </c>
      <c r="G144" s="2">
        <v>3.5089999999999999</v>
      </c>
      <c r="H144" s="2">
        <v>6.2549999999999999</v>
      </c>
      <c r="I144" s="2">
        <v>9.7010000000000005</v>
      </c>
      <c r="J144" s="2">
        <v>14.813000000000001</v>
      </c>
      <c r="K144" s="2">
        <v>57.683999999999997</v>
      </c>
      <c r="L144" s="2"/>
      <c r="N144" s="1">
        <v>350</v>
      </c>
      <c r="O144" s="2">
        <v>11.535</v>
      </c>
      <c r="P144" s="2">
        <v>13.523999999999999</v>
      </c>
      <c r="Q144" s="2">
        <v>15.554</v>
      </c>
      <c r="R144" s="2">
        <v>17.672999999999998</v>
      </c>
      <c r="S144" s="2">
        <v>19.986000000000001</v>
      </c>
      <c r="T144" s="2">
        <v>22.806999999999999</v>
      </c>
      <c r="U144" s="2">
        <v>26.448</v>
      </c>
      <c r="V144" s="2">
        <v>31.225999999999999</v>
      </c>
      <c r="W144" s="2">
        <v>57.683999999999997</v>
      </c>
    </row>
    <row r="145" spans="2:23" x14ac:dyDescent="0.2">
      <c r="B145" s="1">
        <v>375</v>
      </c>
      <c r="C145" s="2">
        <v>-6.2610000000000001</v>
      </c>
      <c r="D145" s="2">
        <v>-4.93</v>
      </c>
      <c r="E145" s="2">
        <v>-3.47</v>
      </c>
      <c r="F145" s="2">
        <v>-1.714</v>
      </c>
      <c r="G145" s="2">
        <v>0.497</v>
      </c>
      <c r="H145" s="2">
        <v>3.1389999999999998</v>
      </c>
      <c r="I145" s="2">
        <v>6.4649999999999999</v>
      </c>
      <c r="J145" s="2">
        <v>11.425000000000001</v>
      </c>
      <c r="K145" s="2">
        <v>57.085000000000001</v>
      </c>
      <c r="L145" s="2"/>
      <c r="N145" s="1">
        <v>375</v>
      </c>
      <c r="O145" s="2">
        <v>8.9830000000000005</v>
      </c>
      <c r="P145" s="2">
        <v>10.897</v>
      </c>
      <c r="Q145" s="2">
        <v>12.851000000000001</v>
      </c>
      <c r="R145" s="2">
        <v>14.89</v>
      </c>
      <c r="S145" s="2">
        <v>17.113</v>
      </c>
      <c r="T145" s="2">
        <v>19.832999999999998</v>
      </c>
      <c r="U145" s="2">
        <v>23.36</v>
      </c>
      <c r="V145" s="2">
        <v>28.007999999999999</v>
      </c>
      <c r="W145" s="2">
        <v>57.085000000000001</v>
      </c>
    </row>
    <row r="146" spans="2:23" x14ac:dyDescent="0.2">
      <c r="B146" s="1">
        <v>400</v>
      </c>
      <c r="C146" s="2">
        <v>-8.8390000000000004</v>
      </c>
      <c r="D146" s="2">
        <v>-7.5730000000000004</v>
      </c>
      <c r="E146" s="2">
        <v>-6.1849999999999996</v>
      </c>
      <c r="F146" s="2">
        <v>-4.516</v>
      </c>
      <c r="G146" s="2">
        <v>-2.3940000000000001</v>
      </c>
      <c r="H146" s="2">
        <v>0.154</v>
      </c>
      <c r="I146" s="2">
        <v>3.371</v>
      </c>
      <c r="J146" s="2">
        <v>8.1850000000000005</v>
      </c>
      <c r="K146" s="2">
        <v>56.524999999999999</v>
      </c>
      <c r="L146" s="2"/>
      <c r="N146" s="1">
        <v>400</v>
      </c>
      <c r="O146" s="2">
        <v>6.5640000000000001</v>
      </c>
      <c r="P146" s="2">
        <v>8.41</v>
      </c>
      <c r="Q146" s="2">
        <v>10.292</v>
      </c>
      <c r="R146" s="2">
        <v>12.256</v>
      </c>
      <c r="S146" s="2">
        <v>14.396000000000001</v>
      </c>
      <c r="T146" s="2">
        <v>17.021000000000001</v>
      </c>
      <c r="U146" s="2">
        <v>20.442</v>
      </c>
      <c r="V146" s="2">
        <v>24.968</v>
      </c>
      <c r="W146" s="2">
        <v>56.524999999999999</v>
      </c>
    </row>
    <row r="147" spans="2:23" x14ac:dyDescent="0.2">
      <c r="B147" s="1">
        <v>425</v>
      </c>
      <c r="C147" s="2">
        <v>-11.336</v>
      </c>
      <c r="D147" s="2">
        <v>-10.130000000000001</v>
      </c>
      <c r="E147" s="2">
        <v>-8.8070000000000004</v>
      </c>
      <c r="F147" s="2">
        <v>-7.2160000000000002</v>
      </c>
      <c r="G147" s="2">
        <v>-5.173</v>
      </c>
      <c r="H147" s="2">
        <v>-2.71</v>
      </c>
      <c r="I147" s="2">
        <v>0.40699999999999997</v>
      </c>
      <c r="J147" s="2">
        <v>5.0819999999999999</v>
      </c>
      <c r="K147" s="2">
        <v>55.997999999999998</v>
      </c>
      <c r="L147" s="2"/>
      <c r="N147" s="1">
        <v>425</v>
      </c>
      <c r="O147" s="2">
        <v>4.2549999999999999</v>
      </c>
      <c r="P147" s="2">
        <v>6.0350000000000001</v>
      </c>
      <c r="Q147" s="2">
        <v>7.851</v>
      </c>
      <c r="R147" s="2">
        <v>9.7449999999999992</v>
      </c>
      <c r="S147" s="2">
        <v>11.805999999999999</v>
      </c>
      <c r="T147" s="2">
        <v>14.343</v>
      </c>
      <c r="U147" s="2">
        <v>17.663</v>
      </c>
      <c r="V147" s="2">
        <v>22.074999999999999</v>
      </c>
      <c r="W147" s="2">
        <v>55.997999999999998</v>
      </c>
    </row>
    <row r="148" spans="2:23" x14ac:dyDescent="0.2">
      <c r="B148" s="1">
        <v>450</v>
      </c>
      <c r="C148" s="2">
        <v>-13.757</v>
      </c>
      <c r="D148" s="2">
        <v>-12.603999999999999</v>
      </c>
      <c r="E148" s="2">
        <v>-11.34</v>
      </c>
      <c r="F148" s="2">
        <v>-9.8190000000000008</v>
      </c>
      <c r="G148" s="2">
        <v>-7.8490000000000002</v>
      </c>
      <c r="H148" s="2">
        <v>-5.4619999999999997</v>
      </c>
      <c r="I148" s="2">
        <v>-2.4380000000000002</v>
      </c>
      <c r="J148" s="2">
        <v>2.1059999999999999</v>
      </c>
      <c r="K148" s="2">
        <v>55.500999999999998</v>
      </c>
      <c r="L148" s="2"/>
      <c r="N148" s="1">
        <v>450</v>
      </c>
      <c r="O148" s="2">
        <v>2.0339999999999998</v>
      </c>
      <c r="P148" s="2">
        <v>3.7530000000000001</v>
      </c>
      <c r="Q148" s="2">
        <v>5.5069999999999997</v>
      </c>
      <c r="R148" s="2">
        <v>7.3339999999999996</v>
      </c>
      <c r="S148" s="2">
        <v>9.3209999999999997</v>
      </c>
      <c r="T148" s="2">
        <v>11.775</v>
      </c>
      <c r="U148" s="2">
        <v>15.000999999999999</v>
      </c>
      <c r="V148" s="2">
        <v>19.305</v>
      </c>
      <c r="W148" s="2">
        <v>55.500999999999998</v>
      </c>
    </row>
    <row r="149" spans="2:23" x14ac:dyDescent="0.2">
      <c r="B149" s="1">
        <v>475</v>
      </c>
      <c r="C149" s="2">
        <v>-16.105</v>
      </c>
      <c r="D149" s="2">
        <v>-15.000999999999999</v>
      </c>
      <c r="E149" s="2">
        <v>-13.79</v>
      </c>
      <c r="F149" s="2">
        <v>-12.333</v>
      </c>
      <c r="G149" s="2">
        <v>-10.428000000000001</v>
      </c>
      <c r="H149" s="2">
        <v>-8.1120000000000001</v>
      </c>
      <c r="I149" s="2">
        <v>-5.173</v>
      </c>
      <c r="J149" s="2">
        <v>-0.752</v>
      </c>
      <c r="K149" s="2">
        <v>55.031999999999996</v>
      </c>
      <c r="L149" s="2"/>
      <c r="N149" s="1">
        <v>475</v>
      </c>
      <c r="O149" s="2">
        <v>-0.114</v>
      </c>
      <c r="P149" s="2">
        <v>1.548</v>
      </c>
      <c r="Q149" s="2">
        <v>3.242</v>
      </c>
      <c r="R149" s="2">
        <v>5.0069999999999997</v>
      </c>
      <c r="S149" s="2">
        <v>6.9249999999999998</v>
      </c>
      <c r="T149" s="2">
        <v>9.3000000000000007</v>
      </c>
      <c r="U149" s="2">
        <v>12.436</v>
      </c>
      <c r="V149" s="2">
        <v>16.638999999999999</v>
      </c>
      <c r="W149" s="2">
        <v>55.031999999999996</v>
      </c>
    </row>
    <row r="150" spans="2:23" x14ac:dyDescent="0.2">
      <c r="B150" s="1">
        <v>500</v>
      </c>
      <c r="C150" s="2">
        <v>-18.385000000000002</v>
      </c>
      <c r="D150" s="2">
        <v>-17.324999999999999</v>
      </c>
      <c r="E150" s="2">
        <v>-16.161999999999999</v>
      </c>
      <c r="F150" s="2">
        <v>-14.763</v>
      </c>
      <c r="G150" s="2">
        <v>-12.917999999999999</v>
      </c>
      <c r="H150" s="2">
        <v>-10.666</v>
      </c>
      <c r="I150" s="2">
        <v>-7.8049999999999997</v>
      </c>
      <c r="J150" s="2">
        <v>-3.5</v>
      </c>
      <c r="K150" s="2">
        <v>54.585999999999999</v>
      </c>
      <c r="L150" s="2"/>
      <c r="N150" s="1">
        <v>500</v>
      </c>
      <c r="O150" s="2">
        <v>-2.2010000000000001</v>
      </c>
      <c r="P150" s="2">
        <v>-0.59399999999999997</v>
      </c>
      <c r="Q150" s="2">
        <v>1.044</v>
      </c>
      <c r="R150" s="2">
        <v>2.75</v>
      </c>
      <c r="S150" s="2">
        <v>4.6020000000000003</v>
      </c>
      <c r="T150" s="2">
        <v>6.9020000000000001</v>
      </c>
      <c r="U150" s="2">
        <v>9.9540000000000006</v>
      </c>
      <c r="V150" s="2">
        <v>14.06</v>
      </c>
      <c r="W150" s="2">
        <v>54.585999999999999</v>
      </c>
    </row>
    <row r="151" spans="2:23" x14ac:dyDescent="0.2">
      <c r="B151" s="1">
        <v>525</v>
      </c>
      <c r="C151" s="2">
        <v>-20.599</v>
      </c>
      <c r="D151" s="2">
        <v>-19.577999999999999</v>
      </c>
      <c r="E151" s="2">
        <v>-18.46</v>
      </c>
      <c r="F151" s="2">
        <v>-17.114000000000001</v>
      </c>
      <c r="G151" s="2">
        <v>-15.323</v>
      </c>
      <c r="H151" s="2">
        <v>-13.13</v>
      </c>
      <c r="I151" s="2">
        <v>-10.340999999999999</v>
      </c>
      <c r="J151" s="2">
        <v>-6.1459999999999999</v>
      </c>
      <c r="K151" s="2">
        <v>54.162999999999997</v>
      </c>
      <c r="L151" s="2"/>
      <c r="N151" s="1">
        <v>525</v>
      </c>
      <c r="O151" s="2">
        <v>-4.2370000000000001</v>
      </c>
      <c r="P151" s="2">
        <v>-2.681</v>
      </c>
      <c r="Q151" s="2">
        <v>-1.0960000000000001</v>
      </c>
      <c r="R151" s="2">
        <v>0.55300000000000005</v>
      </c>
      <c r="S151" s="2">
        <v>2.3420000000000001</v>
      </c>
      <c r="T151" s="2">
        <v>4.5720000000000001</v>
      </c>
      <c r="U151" s="2">
        <v>7.5439999999999996</v>
      </c>
      <c r="V151" s="2">
        <v>11.558</v>
      </c>
      <c r="W151" s="2">
        <v>54.162999999999997</v>
      </c>
    </row>
    <row r="152" spans="2:23" x14ac:dyDescent="0.2">
      <c r="B152" s="1">
        <v>550</v>
      </c>
      <c r="C152" s="2">
        <v>-22.748999999999999</v>
      </c>
      <c r="D152" s="2">
        <v>-21.765999999999998</v>
      </c>
      <c r="E152" s="2">
        <v>-20.687000000000001</v>
      </c>
      <c r="F152" s="2">
        <v>-19.39</v>
      </c>
      <c r="G152" s="2">
        <v>-17.649000000000001</v>
      </c>
      <c r="H152" s="2">
        <v>-15.51</v>
      </c>
      <c r="I152" s="2">
        <v>-12.787000000000001</v>
      </c>
      <c r="J152" s="2">
        <v>-8.6959999999999997</v>
      </c>
      <c r="K152" s="2">
        <v>53.758000000000003</v>
      </c>
      <c r="L152" s="2"/>
      <c r="N152" s="1">
        <v>550</v>
      </c>
      <c r="O152" s="2">
        <v>-6.2270000000000003</v>
      </c>
      <c r="P152" s="2">
        <v>-4.7220000000000004</v>
      </c>
      <c r="Q152" s="2">
        <v>-3.1869999999999998</v>
      </c>
      <c r="R152" s="2">
        <v>-1.591</v>
      </c>
      <c r="S152" s="2">
        <v>0.13900000000000001</v>
      </c>
      <c r="T152" s="2">
        <v>2.3010000000000002</v>
      </c>
      <c r="U152" s="2">
        <v>5.1959999999999997</v>
      </c>
      <c r="V152" s="2">
        <v>9.1229999999999993</v>
      </c>
      <c r="W152" s="2">
        <v>53.758000000000003</v>
      </c>
    </row>
    <row r="153" spans="2:23" x14ac:dyDescent="0.2">
      <c r="B153" s="1">
        <v>575</v>
      </c>
      <c r="C153" s="2">
        <v>-24.838999999999999</v>
      </c>
      <c r="D153" s="2">
        <v>-23.888999999999999</v>
      </c>
      <c r="E153" s="2">
        <v>-22.847000000000001</v>
      </c>
      <c r="F153" s="2">
        <v>-21.594999999999999</v>
      </c>
      <c r="G153" s="2">
        <v>-19.899000000000001</v>
      </c>
      <c r="H153" s="2">
        <v>-17.809999999999999</v>
      </c>
      <c r="I153" s="2">
        <v>-15.148999999999999</v>
      </c>
      <c r="J153" s="2">
        <v>-11.154999999999999</v>
      </c>
      <c r="K153" s="2">
        <v>53.372</v>
      </c>
      <c r="L153" s="2"/>
      <c r="N153" s="1">
        <v>575</v>
      </c>
      <c r="O153" s="2">
        <v>-8.1790000000000003</v>
      </c>
      <c r="P153" s="2">
        <v>-6.72</v>
      </c>
      <c r="Q153" s="2">
        <v>-5.234</v>
      </c>
      <c r="R153" s="2">
        <v>-3.6890000000000001</v>
      </c>
      <c r="S153" s="2">
        <v>-2.016</v>
      </c>
      <c r="T153" s="2">
        <v>8.3000000000000004E-2</v>
      </c>
      <c r="U153" s="2">
        <v>2.9039999999999999</v>
      </c>
      <c r="V153" s="2">
        <v>6.7469999999999999</v>
      </c>
      <c r="W153" s="2">
        <v>53.372</v>
      </c>
    </row>
    <row r="154" spans="2:23" x14ac:dyDescent="0.2">
      <c r="B154" s="1">
        <v>600</v>
      </c>
      <c r="C154" s="2">
        <v>-26.87</v>
      </c>
      <c r="D154" s="2">
        <v>-25.951000000000001</v>
      </c>
      <c r="E154" s="2">
        <v>-24.943999999999999</v>
      </c>
      <c r="F154" s="2">
        <v>-23.731999999999999</v>
      </c>
      <c r="G154" s="2">
        <v>-22.079000000000001</v>
      </c>
      <c r="H154" s="2">
        <v>-20.035</v>
      </c>
      <c r="I154" s="2">
        <v>-17.431999999999999</v>
      </c>
      <c r="J154" s="2">
        <v>-13.53</v>
      </c>
      <c r="K154" s="2">
        <v>53.003</v>
      </c>
      <c r="L154" s="2"/>
      <c r="N154" s="1">
        <v>600</v>
      </c>
      <c r="O154" s="2">
        <v>-10.093999999999999</v>
      </c>
      <c r="P154" s="2">
        <v>-8.68</v>
      </c>
      <c r="Q154" s="2">
        <v>-7.24</v>
      </c>
      <c r="R154" s="2">
        <v>-5.7439999999999998</v>
      </c>
      <c r="S154" s="2">
        <v>-4.1260000000000003</v>
      </c>
      <c r="T154" s="2">
        <v>-2.089</v>
      </c>
      <c r="U154" s="2">
        <v>0.66300000000000003</v>
      </c>
      <c r="V154" s="2">
        <v>4.4260000000000002</v>
      </c>
      <c r="W154" s="2">
        <v>53.003</v>
      </c>
    </row>
    <row r="155" spans="2:23" x14ac:dyDescent="0.2">
      <c r="B155" s="1">
        <v>625</v>
      </c>
      <c r="C155" s="2">
        <v>-28.844999999999999</v>
      </c>
      <c r="D155" s="2">
        <v>-27.954999999999998</v>
      </c>
      <c r="E155" s="2">
        <v>-26.978999999999999</v>
      </c>
      <c r="F155" s="2">
        <v>-25.805</v>
      </c>
      <c r="G155" s="2">
        <v>-24.19</v>
      </c>
      <c r="H155" s="2">
        <v>-22.189</v>
      </c>
      <c r="I155" s="2">
        <v>-19.638999999999999</v>
      </c>
      <c r="J155" s="2">
        <v>-15.824</v>
      </c>
      <c r="K155" s="2">
        <v>52.648000000000003</v>
      </c>
      <c r="L155" s="2"/>
      <c r="N155" s="1">
        <v>625</v>
      </c>
      <c r="O155" s="2">
        <v>-11.977</v>
      </c>
      <c r="P155" s="2">
        <v>-10.606</v>
      </c>
      <c r="Q155" s="2">
        <v>-9.2100000000000009</v>
      </c>
      <c r="R155" s="2">
        <v>-7.7610000000000001</v>
      </c>
      <c r="S155" s="2">
        <v>-6.194</v>
      </c>
      <c r="T155" s="2">
        <v>-4.2160000000000002</v>
      </c>
      <c r="U155" s="2">
        <v>-1.532</v>
      </c>
      <c r="V155" s="2">
        <v>2.1539999999999999</v>
      </c>
      <c r="W155" s="2">
        <v>52.648000000000003</v>
      </c>
    </row>
    <row r="156" spans="2:23" x14ac:dyDescent="0.2">
      <c r="B156" s="1">
        <v>650</v>
      </c>
      <c r="C156" s="2">
        <v>-30.765999999999998</v>
      </c>
      <c r="D156" s="2">
        <v>-29.902000000000001</v>
      </c>
      <c r="E156" s="2">
        <v>-28.954999999999998</v>
      </c>
      <c r="F156" s="2">
        <v>-27.815999999999999</v>
      </c>
      <c r="G156" s="2">
        <v>-26.236999999999998</v>
      </c>
      <c r="H156" s="2">
        <v>-24.274999999999999</v>
      </c>
      <c r="I156" s="2">
        <v>-21.776</v>
      </c>
      <c r="J156" s="2">
        <v>-18.042000000000002</v>
      </c>
      <c r="K156" s="2">
        <v>52.307000000000002</v>
      </c>
      <c r="L156" s="2"/>
      <c r="N156" s="1">
        <v>650</v>
      </c>
      <c r="O156" s="2">
        <v>-13.829000000000001</v>
      </c>
      <c r="P156" s="2">
        <v>-12.5</v>
      </c>
      <c r="Q156" s="2">
        <v>-11.146000000000001</v>
      </c>
      <c r="R156" s="2">
        <v>-9.7420000000000009</v>
      </c>
      <c r="S156" s="2">
        <v>-8.2249999999999996</v>
      </c>
      <c r="T156" s="2">
        <v>-6.3040000000000003</v>
      </c>
      <c r="U156" s="2">
        <v>-3.6840000000000002</v>
      </c>
      <c r="V156" s="2">
        <v>-7.1999999999999995E-2</v>
      </c>
      <c r="W156" s="2">
        <v>52.307000000000002</v>
      </c>
    </row>
    <row r="157" spans="2:23" x14ac:dyDescent="0.2">
      <c r="B157" s="1">
        <v>675</v>
      </c>
      <c r="C157" s="2">
        <v>-32.634</v>
      </c>
      <c r="D157" s="2">
        <v>-31.795000000000002</v>
      </c>
      <c r="E157" s="2">
        <v>-30.875</v>
      </c>
      <c r="F157" s="2">
        <v>-29.768999999999998</v>
      </c>
      <c r="G157" s="2">
        <v>-28.222999999999999</v>
      </c>
      <c r="H157" s="2">
        <v>-26.297000000000001</v>
      </c>
      <c r="I157" s="2">
        <v>-23.844000000000001</v>
      </c>
      <c r="J157" s="2">
        <v>-20.187999999999999</v>
      </c>
      <c r="K157" s="2">
        <v>51.98</v>
      </c>
      <c r="L157" s="2"/>
      <c r="N157" s="1">
        <v>675</v>
      </c>
      <c r="O157" s="2">
        <v>-15.651999999999999</v>
      </c>
      <c r="P157" s="2">
        <v>-14.363</v>
      </c>
      <c r="Q157" s="2">
        <v>-13.051</v>
      </c>
      <c r="R157" s="2">
        <v>-11.689</v>
      </c>
      <c r="S157" s="2">
        <v>-10.221</v>
      </c>
      <c r="T157" s="2">
        <v>-8.3539999999999992</v>
      </c>
      <c r="U157" s="2">
        <v>-5.7960000000000003</v>
      </c>
      <c r="V157" s="2">
        <v>-2.254</v>
      </c>
      <c r="W157" s="2">
        <v>51.98</v>
      </c>
    </row>
    <row r="158" spans="2:23" x14ac:dyDescent="0.2">
      <c r="B158" s="1">
        <v>700</v>
      </c>
      <c r="C158" s="2">
        <v>-34.451999999999998</v>
      </c>
      <c r="D158" s="2">
        <v>-33.636000000000003</v>
      </c>
      <c r="E158" s="2">
        <v>-32.741</v>
      </c>
      <c r="F158" s="2">
        <v>-31.664000000000001</v>
      </c>
      <c r="G158" s="2">
        <v>-30.15</v>
      </c>
      <c r="H158" s="2">
        <v>-28.257999999999999</v>
      </c>
      <c r="I158" s="2">
        <v>-25.847999999999999</v>
      </c>
      <c r="J158" s="2">
        <v>-22.265000000000001</v>
      </c>
      <c r="K158" s="2">
        <v>51.664000000000001</v>
      </c>
      <c r="L158" s="2"/>
      <c r="N158" s="1">
        <v>700</v>
      </c>
      <c r="O158" s="2">
        <v>-17.448</v>
      </c>
      <c r="P158" s="2">
        <v>-16.196999999999999</v>
      </c>
      <c r="Q158" s="2">
        <v>-14.923999999999999</v>
      </c>
      <c r="R158" s="2">
        <v>-13.603999999999999</v>
      </c>
      <c r="S158" s="2">
        <v>-12.182</v>
      </c>
      <c r="T158" s="2">
        <v>-10.368</v>
      </c>
      <c r="U158" s="2">
        <v>-7.8689999999999998</v>
      </c>
      <c r="V158" s="2">
        <v>-4.3959999999999999</v>
      </c>
      <c r="W158" s="2">
        <v>51.664000000000001</v>
      </c>
    </row>
    <row r="159" spans="2:23" x14ac:dyDescent="0.2">
      <c r="B159" s="1">
        <v>725</v>
      </c>
      <c r="C159" s="2">
        <v>-36.220999999999997</v>
      </c>
      <c r="D159" s="2">
        <v>-35.426000000000002</v>
      </c>
      <c r="E159" s="2">
        <v>-34.554000000000002</v>
      </c>
      <c r="F159" s="2">
        <v>-33.506</v>
      </c>
      <c r="G159" s="2">
        <v>-32.020000000000003</v>
      </c>
      <c r="H159" s="2">
        <v>-30.16</v>
      </c>
      <c r="I159" s="2">
        <v>-27.791</v>
      </c>
      <c r="J159" s="2">
        <v>-24.277000000000001</v>
      </c>
      <c r="K159" s="2">
        <v>51.359000000000002</v>
      </c>
      <c r="L159" s="2"/>
      <c r="N159" s="1">
        <v>725</v>
      </c>
      <c r="O159" s="2">
        <v>-19.218</v>
      </c>
      <c r="P159" s="2">
        <v>-18.004000000000001</v>
      </c>
      <c r="Q159" s="2">
        <v>-16.768999999999998</v>
      </c>
      <c r="R159" s="2">
        <v>-15.488</v>
      </c>
      <c r="S159" s="2">
        <v>-14.111000000000001</v>
      </c>
      <c r="T159" s="2">
        <v>-12.347</v>
      </c>
      <c r="U159" s="2">
        <v>-9.907</v>
      </c>
      <c r="V159" s="2">
        <v>-6.5</v>
      </c>
      <c r="W159" s="2">
        <v>51.359000000000002</v>
      </c>
    </row>
    <row r="160" spans="2:23" x14ac:dyDescent="0.2">
      <c r="B160" s="1">
        <v>750</v>
      </c>
      <c r="C160" s="2">
        <v>-37.942999999999998</v>
      </c>
      <c r="D160" s="2">
        <v>-37.167999999999999</v>
      </c>
      <c r="E160" s="2">
        <v>-36.317999999999998</v>
      </c>
      <c r="F160" s="2">
        <v>-35.295000000000002</v>
      </c>
      <c r="G160" s="2">
        <v>-33.835999999999999</v>
      </c>
      <c r="H160" s="2">
        <v>-32.006</v>
      </c>
      <c r="I160" s="2">
        <v>-29.675000000000001</v>
      </c>
      <c r="J160" s="2">
        <v>-26.225999999999999</v>
      </c>
      <c r="K160" s="2">
        <v>51.064999999999998</v>
      </c>
      <c r="L160" s="2"/>
      <c r="N160" s="1">
        <v>750</v>
      </c>
      <c r="O160" s="2">
        <v>-20.962</v>
      </c>
      <c r="P160" s="2">
        <v>-19.783000000000001</v>
      </c>
      <c r="Q160" s="2">
        <v>-18.584</v>
      </c>
      <c r="R160" s="2">
        <v>-17.343</v>
      </c>
      <c r="S160" s="2">
        <v>-16.009</v>
      </c>
      <c r="T160" s="2">
        <v>-14.294</v>
      </c>
      <c r="U160" s="2">
        <v>-11.909000000000001</v>
      </c>
      <c r="V160" s="2">
        <v>-8.5649999999999995</v>
      </c>
      <c r="W160" s="2">
        <v>51.064999999999998</v>
      </c>
    </row>
    <row r="161" spans="2:23" x14ac:dyDescent="0.2">
      <c r="B161" s="1">
        <v>775</v>
      </c>
      <c r="C161" s="2">
        <v>-39.619</v>
      </c>
      <c r="D161" s="2">
        <v>-38.863</v>
      </c>
      <c r="E161" s="2">
        <v>-38.033000000000001</v>
      </c>
      <c r="F161" s="2">
        <v>-37.034999999999997</v>
      </c>
      <c r="G161" s="2">
        <v>-35.600999999999999</v>
      </c>
      <c r="H161" s="2">
        <v>-33.798000000000002</v>
      </c>
      <c r="I161" s="2">
        <v>-31.503</v>
      </c>
      <c r="J161" s="2">
        <v>-28.116</v>
      </c>
      <c r="K161" s="2">
        <v>50.78</v>
      </c>
      <c r="L161" s="2"/>
      <c r="N161" s="1">
        <v>775</v>
      </c>
      <c r="O161" s="2">
        <v>-22.68</v>
      </c>
      <c r="P161" s="2">
        <v>-21.536000000000001</v>
      </c>
      <c r="Q161" s="2">
        <v>-20.372</v>
      </c>
      <c r="R161" s="2">
        <v>-19.167999999999999</v>
      </c>
      <c r="S161" s="2">
        <v>-17.875</v>
      </c>
      <c r="T161" s="2">
        <v>-16.207999999999998</v>
      </c>
      <c r="U161" s="2">
        <v>-13.877000000000001</v>
      </c>
      <c r="V161" s="2">
        <v>-10.595000000000001</v>
      </c>
      <c r="W161" s="2">
        <v>50.78</v>
      </c>
    </row>
    <row r="162" spans="2:23" x14ac:dyDescent="0.2">
      <c r="B162" s="1">
        <v>800</v>
      </c>
      <c r="C162" s="2">
        <v>-41.252000000000002</v>
      </c>
      <c r="D162" s="2">
        <v>-40.512</v>
      </c>
      <c r="E162" s="2">
        <v>-39.701000000000001</v>
      </c>
      <c r="F162" s="2">
        <v>-38.725999999999999</v>
      </c>
      <c r="G162" s="2">
        <v>-37.316000000000003</v>
      </c>
      <c r="H162" s="2">
        <v>-35.539000000000001</v>
      </c>
      <c r="I162" s="2">
        <v>-33.277000000000001</v>
      </c>
      <c r="J162" s="2">
        <v>-29.949000000000002</v>
      </c>
      <c r="K162" s="2">
        <v>50.503999999999998</v>
      </c>
      <c r="L162" s="2"/>
      <c r="N162" s="1">
        <v>800</v>
      </c>
      <c r="O162" s="2">
        <v>-24.372</v>
      </c>
      <c r="P162" s="2">
        <v>-23.262</v>
      </c>
      <c r="Q162" s="2">
        <v>-22.132000000000001</v>
      </c>
      <c r="R162" s="2">
        <v>-20.963999999999999</v>
      </c>
      <c r="S162" s="2">
        <v>-19.712</v>
      </c>
      <c r="T162" s="2">
        <v>-18.09</v>
      </c>
      <c r="U162" s="2">
        <v>-15.811</v>
      </c>
      <c r="V162" s="2">
        <v>-12.589</v>
      </c>
      <c r="W162" s="2">
        <v>50.503999999999998</v>
      </c>
    </row>
    <row r="163" spans="2:23" x14ac:dyDescent="0.2">
      <c r="B163" s="1">
        <v>825</v>
      </c>
      <c r="C163" s="2">
        <v>-42.835000000000001</v>
      </c>
      <c r="D163" s="2">
        <v>-42.115000000000002</v>
      </c>
      <c r="E163" s="2">
        <v>-41.325000000000003</v>
      </c>
      <c r="F163" s="2">
        <v>-40.371000000000002</v>
      </c>
      <c r="G163" s="2">
        <v>-38.982999999999997</v>
      </c>
      <c r="H163" s="2">
        <v>-37.229999999999997</v>
      </c>
      <c r="I163" s="2">
        <v>-35</v>
      </c>
      <c r="J163" s="2">
        <v>-31.727</v>
      </c>
      <c r="K163" s="2">
        <v>50.237000000000002</v>
      </c>
      <c r="L163" s="2"/>
      <c r="N163" s="1">
        <v>825</v>
      </c>
      <c r="O163" s="2">
        <v>-26.04</v>
      </c>
      <c r="P163" s="2">
        <v>-24.960999999999999</v>
      </c>
      <c r="Q163" s="2">
        <v>-23.864999999999998</v>
      </c>
      <c r="R163" s="2">
        <v>-22.731999999999999</v>
      </c>
      <c r="S163" s="2">
        <v>-21.518999999999998</v>
      </c>
      <c r="T163" s="2">
        <v>-19.940999999999999</v>
      </c>
      <c r="U163" s="2">
        <v>-17.713000000000001</v>
      </c>
      <c r="V163" s="2">
        <v>-14.548999999999999</v>
      </c>
      <c r="W163" s="2">
        <v>50.237000000000002</v>
      </c>
    </row>
    <row r="164" spans="2:23" x14ac:dyDescent="0.2">
      <c r="B164" s="1">
        <v>850</v>
      </c>
      <c r="C164" s="2">
        <v>-44.378</v>
      </c>
      <c r="D164" s="2">
        <v>-43.676000000000002</v>
      </c>
      <c r="E164" s="2">
        <v>-42.905000000000001</v>
      </c>
      <c r="F164" s="2">
        <v>-41.970999999999997</v>
      </c>
      <c r="G164" s="2">
        <v>-40.603000000000002</v>
      </c>
      <c r="H164" s="2">
        <v>-38.874000000000002</v>
      </c>
      <c r="I164" s="2">
        <v>-36.673000000000002</v>
      </c>
      <c r="J164" s="2">
        <v>-33.454000000000001</v>
      </c>
      <c r="K164" s="2">
        <v>49.976999999999997</v>
      </c>
      <c r="L164" s="2"/>
      <c r="N164" s="1">
        <v>850</v>
      </c>
      <c r="O164" s="2">
        <v>-27.681999999999999</v>
      </c>
      <c r="P164" s="2">
        <v>-26.634</v>
      </c>
      <c r="Q164" s="2">
        <v>-25.57</v>
      </c>
      <c r="R164" s="2">
        <v>-24.471</v>
      </c>
      <c r="S164" s="2">
        <v>-23.295999999999999</v>
      </c>
      <c r="T164" s="2">
        <v>-21.760999999999999</v>
      </c>
      <c r="U164" s="2">
        <v>-19.582000000000001</v>
      </c>
      <c r="V164" s="2">
        <v>-16.474</v>
      </c>
      <c r="W164" s="2">
        <v>49.976999999999997</v>
      </c>
    </row>
    <row r="165" spans="2:23" x14ac:dyDescent="0.2">
      <c r="B165" s="1">
        <v>875</v>
      </c>
      <c r="C165" s="2">
        <v>-45.88</v>
      </c>
      <c r="D165" s="2">
        <v>-45.195999999999998</v>
      </c>
      <c r="E165" s="2">
        <v>-44.442</v>
      </c>
      <c r="F165" s="2">
        <v>-43.527000000000001</v>
      </c>
      <c r="G165" s="2">
        <v>-42.179000000000002</v>
      </c>
      <c r="H165" s="2">
        <v>-40.470999999999997</v>
      </c>
      <c r="I165" s="2">
        <v>-38.298999999999999</v>
      </c>
      <c r="J165" s="2">
        <v>-35.130000000000003</v>
      </c>
      <c r="K165" s="2">
        <v>49.725999999999999</v>
      </c>
      <c r="L165" s="2"/>
      <c r="N165" s="1">
        <v>875</v>
      </c>
      <c r="O165" s="2">
        <v>-29.297999999999998</v>
      </c>
      <c r="P165" s="2">
        <v>-28.280999999999999</v>
      </c>
      <c r="Q165" s="2">
        <v>-27.248000000000001</v>
      </c>
      <c r="R165" s="2">
        <v>-26.181999999999999</v>
      </c>
      <c r="S165" s="2">
        <v>-25.044</v>
      </c>
      <c r="T165" s="2">
        <v>-23.550999999999998</v>
      </c>
      <c r="U165" s="2">
        <v>-21.419</v>
      </c>
      <c r="V165" s="2">
        <v>-18.366</v>
      </c>
      <c r="W165" s="2">
        <v>49.725999999999999</v>
      </c>
    </row>
    <row r="166" spans="2:23" x14ac:dyDescent="0.2">
      <c r="B166" s="1">
        <v>900</v>
      </c>
      <c r="C166" s="2">
        <v>-47.344000000000001</v>
      </c>
      <c r="D166" s="2">
        <v>-46.677</v>
      </c>
      <c r="E166" s="2">
        <v>-45.94</v>
      </c>
      <c r="F166" s="2">
        <v>-45.042000000000002</v>
      </c>
      <c r="G166" s="2">
        <v>-43.713000000000001</v>
      </c>
      <c r="H166" s="2">
        <v>-42.024999999999999</v>
      </c>
      <c r="I166" s="2">
        <v>-39.878999999999998</v>
      </c>
      <c r="J166" s="2">
        <v>-36.758000000000003</v>
      </c>
      <c r="K166" s="2">
        <v>49.481000000000002</v>
      </c>
      <c r="L166" s="2"/>
      <c r="N166" s="1">
        <v>900</v>
      </c>
      <c r="O166" s="2">
        <v>-30.888999999999999</v>
      </c>
      <c r="P166" s="2">
        <v>-29.901</v>
      </c>
      <c r="Q166" s="2">
        <v>-28.898</v>
      </c>
      <c r="R166" s="2">
        <v>-27.864000000000001</v>
      </c>
      <c r="S166" s="2">
        <v>-26.760999999999999</v>
      </c>
      <c r="T166" s="2">
        <v>-25.309000000000001</v>
      </c>
      <c r="U166" s="2">
        <v>-23.224</v>
      </c>
      <c r="V166" s="2">
        <v>-20.222999999999999</v>
      </c>
      <c r="W166" s="2">
        <v>49.481000000000002</v>
      </c>
    </row>
    <row r="167" spans="2:23" x14ac:dyDescent="0.2">
      <c r="B167" s="1">
        <v>925</v>
      </c>
      <c r="C167" s="2">
        <v>-48.771000000000001</v>
      </c>
      <c r="D167" s="2">
        <v>-48.119</v>
      </c>
      <c r="E167" s="2">
        <v>-47.396999999999998</v>
      </c>
      <c r="F167" s="2">
        <v>-46.517000000000003</v>
      </c>
      <c r="G167" s="2">
        <v>-45.204999999999998</v>
      </c>
      <c r="H167" s="2">
        <v>-43.536000000000001</v>
      </c>
      <c r="I167" s="2">
        <v>-41.415999999999997</v>
      </c>
      <c r="J167" s="2">
        <v>-38.340000000000003</v>
      </c>
      <c r="K167" s="2">
        <v>49.243000000000002</v>
      </c>
      <c r="L167" s="2"/>
      <c r="N167" s="1">
        <v>925</v>
      </c>
      <c r="O167" s="2">
        <v>-32.453000000000003</v>
      </c>
      <c r="P167" s="2">
        <v>-31.494</v>
      </c>
      <c r="Q167" s="2">
        <v>-30.521000000000001</v>
      </c>
      <c r="R167" s="2">
        <v>-29.516999999999999</v>
      </c>
      <c r="S167" s="2">
        <v>-28.45</v>
      </c>
      <c r="T167" s="2">
        <v>-27.036999999999999</v>
      </c>
      <c r="U167" s="2">
        <v>-24.995999999999999</v>
      </c>
      <c r="V167" s="2">
        <v>-22.047000000000001</v>
      </c>
      <c r="W167" s="2">
        <v>49.243000000000002</v>
      </c>
    </row>
    <row r="168" spans="2:23" x14ac:dyDescent="0.2">
      <c r="B168" s="1">
        <v>950</v>
      </c>
      <c r="C168" s="2">
        <v>-50.161999999999999</v>
      </c>
      <c r="D168" s="2">
        <v>-49.523000000000003</v>
      </c>
      <c r="E168" s="2">
        <v>-48.817</v>
      </c>
      <c r="F168" s="2">
        <v>-47.953000000000003</v>
      </c>
      <c r="G168" s="2">
        <v>-46.656999999999996</v>
      </c>
      <c r="H168" s="2">
        <v>-45.006</v>
      </c>
      <c r="I168" s="2">
        <v>-42.91</v>
      </c>
      <c r="J168" s="2">
        <v>-39.877000000000002</v>
      </c>
      <c r="K168" s="2">
        <v>49.011000000000003</v>
      </c>
      <c r="L168" s="2"/>
      <c r="N168" s="1">
        <v>950</v>
      </c>
      <c r="O168" s="2">
        <v>-33.991</v>
      </c>
      <c r="P168" s="2">
        <v>-33.058999999999997</v>
      </c>
      <c r="Q168" s="2">
        <v>-32.115000000000002</v>
      </c>
      <c r="R168" s="2">
        <v>-31.140999999999998</v>
      </c>
      <c r="S168" s="2">
        <v>-30.108000000000001</v>
      </c>
      <c r="T168" s="2">
        <v>-28.733000000000001</v>
      </c>
      <c r="U168" s="2">
        <v>-26.736999999999998</v>
      </c>
      <c r="V168" s="2">
        <v>-23.838000000000001</v>
      </c>
      <c r="W168" s="2">
        <v>49.011000000000003</v>
      </c>
    </row>
    <row r="169" spans="2:23" x14ac:dyDescent="0.2">
      <c r="B169" s="1">
        <v>975</v>
      </c>
      <c r="C169" s="2">
        <v>-51.517000000000003</v>
      </c>
      <c r="D169" s="2">
        <v>-50.892000000000003</v>
      </c>
      <c r="E169" s="2">
        <v>-50.2</v>
      </c>
      <c r="F169" s="2">
        <v>-49.35</v>
      </c>
      <c r="G169" s="2">
        <v>-48.07</v>
      </c>
      <c r="H169" s="2">
        <v>-46.436999999999998</v>
      </c>
      <c r="I169" s="2">
        <v>-44.363</v>
      </c>
      <c r="J169" s="2">
        <v>-41.372</v>
      </c>
      <c r="K169" s="2">
        <v>48.786000000000001</v>
      </c>
      <c r="L169" s="2"/>
      <c r="N169" s="1">
        <v>975</v>
      </c>
      <c r="O169" s="2">
        <v>-35.500999999999998</v>
      </c>
      <c r="P169" s="2">
        <v>-34.597000000000001</v>
      </c>
      <c r="Q169" s="2">
        <v>-33.68</v>
      </c>
      <c r="R169" s="2">
        <v>-32.735999999999997</v>
      </c>
      <c r="S169" s="2">
        <v>-31.736000000000001</v>
      </c>
      <c r="T169" s="2">
        <v>-30.399000000000001</v>
      </c>
      <c r="U169" s="2">
        <v>-28.445</v>
      </c>
      <c r="V169" s="2">
        <v>-25.594999999999999</v>
      </c>
      <c r="W169" s="2">
        <v>48.786000000000001</v>
      </c>
    </row>
    <row r="170" spans="2:23" x14ac:dyDescent="0.2">
      <c r="B170" s="1">
        <v>1000</v>
      </c>
      <c r="C170" s="2">
        <v>-52.838000000000001</v>
      </c>
      <c r="D170" s="2">
        <v>-52.225999999999999</v>
      </c>
      <c r="E170" s="2">
        <v>-51.546999999999997</v>
      </c>
      <c r="F170" s="2">
        <v>-50.712000000000003</v>
      </c>
      <c r="G170" s="2">
        <v>-49.445999999999998</v>
      </c>
      <c r="H170" s="2">
        <v>-47.829000000000001</v>
      </c>
      <c r="I170" s="2">
        <v>-45.776000000000003</v>
      </c>
      <c r="J170" s="2">
        <v>-42.825000000000003</v>
      </c>
      <c r="K170" s="2">
        <v>48.566000000000003</v>
      </c>
      <c r="L170" s="2"/>
      <c r="N170" s="1">
        <v>1000</v>
      </c>
      <c r="O170" s="2">
        <v>-36.984999999999999</v>
      </c>
      <c r="P170" s="2">
        <v>-36.106999999999999</v>
      </c>
      <c r="Q170" s="2">
        <v>-35.216999999999999</v>
      </c>
      <c r="R170" s="2">
        <v>-34.302</v>
      </c>
      <c r="S170" s="2">
        <v>-33.332999999999998</v>
      </c>
      <c r="T170" s="2">
        <v>-32.033000000000001</v>
      </c>
      <c r="U170" s="2">
        <v>-30.12</v>
      </c>
      <c r="V170" s="2">
        <v>-27.318000000000001</v>
      </c>
      <c r="W170" s="2">
        <v>48.566000000000003</v>
      </c>
    </row>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24"/>
  <sheetViews>
    <sheetView workbookViewId="0"/>
  </sheetViews>
  <sheetFormatPr defaultRowHeight="12.75" x14ac:dyDescent="0.2"/>
  <sheetData>
    <row r="1" spans="1:1" x14ac:dyDescent="0.2">
      <c r="A1" t="s">
        <v>46</v>
      </c>
    </row>
    <row r="24" spans="1:1" x14ac:dyDescent="0.2">
      <c r="A24" t="s">
        <v>47</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D10"/>
  <sheetViews>
    <sheetView workbookViewId="0"/>
  </sheetViews>
  <sheetFormatPr defaultRowHeight="12.75" x14ac:dyDescent="0.2"/>
  <cols>
    <col min="1" max="1" width="9.140625" customWidth="1"/>
    <col min="3" max="3" width="10.7109375" bestFit="1" customWidth="1"/>
    <col min="4" max="4" width="91.28515625" customWidth="1"/>
  </cols>
  <sheetData>
    <row r="2" spans="2:4" ht="15" x14ac:dyDescent="0.25">
      <c r="B2" s="42" t="s">
        <v>75</v>
      </c>
      <c r="C2" s="43"/>
      <c r="D2" s="44"/>
    </row>
    <row r="3" spans="2:4" ht="15" x14ac:dyDescent="0.2">
      <c r="B3" s="34" t="s">
        <v>68</v>
      </c>
      <c r="C3" s="34" t="s">
        <v>69</v>
      </c>
      <c r="D3" s="34" t="s">
        <v>76</v>
      </c>
    </row>
    <row r="4" spans="2:4" ht="15" x14ac:dyDescent="0.25">
      <c r="B4" s="35">
        <v>1</v>
      </c>
      <c r="C4" s="36">
        <v>42204</v>
      </c>
      <c r="D4" s="37" t="s">
        <v>70</v>
      </c>
    </row>
    <row r="5" spans="2:4" ht="15" x14ac:dyDescent="0.25">
      <c r="B5" s="38"/>
      <c r="C5" s="36"/>
      <c r="D5" s="39"/>
    </row>
    <row r="6" spans="2:4" ht="15" x14ac:dyDescent="0.25">
      <c r="B6" s="38"/>
      <c r="C6" s="36"/>
      <c r="D6" s="40"/>
    </row>
    <row r="7" spans="2:4" ht="15" x14ac:dyDescent="0.25">
      <c r="B7" s="38"/>
      <c r="C7" s="36"/>
      <c r="D7" s="40"/>
    </row>
    <row r="8" spans="2:4" ht="15" x14ac:dyDescent="0.25">
      <c r="B8" s="38"/>
      <c r="C8" s="36"/>
      <c r="D8" s="40"/>
    </row>
    <row r="10" spans="2:4" x14ac:dyDescent="0.2">
      <c r="B10" t="s">
        <v>77</v>
      </c>
    </row>
  </sheetData>
  <mergeCells count="1">
    <mergeCell ref="B2:D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Coordination</vt:lpstr>
      <vt:lpstr>Interpolated curves</vt:lpstr>
      <vt:lpstr>1546 Curves</vt:lpstr>
      <vt:lpstr>Trigger levels</vt:lpstr>
      <vt:lpstr>Version</vt:lpstr>
      <vt:lpstr>_h1</vt:lpstr>
      <vt:lpstr>_path</vt:lpstr>
    </vt:vector>
  </TitlesOfParts>
  <Company>Radiocommunications Agency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DNR curve data</dc:title>
  <dc:subject>SG3</dc:subject>
  <dc:creator>Jason Gardner</dc:creator>
  <dc:description>This is the corrected version - error in MaxField column (fig 6) corrected.</dc:description>
  <cp:lastModifiedBy>Cyprien de Cosson</cp:lastModifiedBy>
  <dcterms:created xsi:type="dcterms:W3CDTF">2000-11-30T15:46:57Z</dcterms:created>
  <dcterms:modified xsi:type="dcterms:W3CDTF">2015-07-13T06:53:24Z</dcterms:modified>
</cp:coreProperties>
</file>